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06"/>
  <workbookPr defaultThemeVersion="124226"/>
  <xr:revisionPtr revIDLastSave="0" documentId="11_E6D3BA493C0CE770363BFFD0AE9C1751614F9EB8" xr6:coauthVersionLast="47" xr6:coauthVersionMax="47" xr10:uidLastSave="{00000000-0000-0000-0000-000000000000}"/>
  <bookViews>
    <workbookView xWindow="-120" yWindow="-120" windowWidth="19440" windowHeight="11760" tabRatio="801" xr2:uid="{00000000-000D-0000-FFFF-FFFF00000000}"/>
  </bookViews>
  <sheets>
    <sheet name="EscalaReferência" sheetId="21" r:id="rId1"/>
    <sheet name="Profs Condições Especiais" sheetId="20" r:id="rId2"/>
    <sheet name="Profs Contratados" sheetId="19" r:id="rId3"/>
    <sheet name="Profs Quadro Sem Aulas Obser" sheetId="18" r:id="rId4"/>
    <sheet name="Proposta de Classificação, suje" sheetId="15" r:id="rId5"/>
    <sheet name="Profs Ponderação Curricular" sheetId="22" r:id="rId6"/>
    <sheet name="Folha1" sheetId="23" r:id="rId7"/>
  </sheets>
  <definedNames>
    <definedName name="_xlnm.Print_Area" localSheetId="1">'Profs Condições Especiais'!$B$1:$X$47</definedName>
    <definedName name="_xlnm.Print_Area" localSheetId="2">'Profs Contratados'!$B$1:$X$61</definedName>
    <definedName name="_xlnm.Print_Area" localSheetId="5">'Profs Ponderação Curricular'!$B$1:$X$37</definedName>
    <definedName name="_xlnm.Print_Area" localSheetId="3">'Profs Quadro Sem Aulas Obser'!$B$1:$X$63</definedName>
    <definedName name="_xlnm.Print_Area" localSheetId="4">'Proposta de Classificação, suje'!$B$1:$X$64</definedName>
    <definedName name="nomeavaliado" localSheetId="1">'Profs Condições Especiais'!#REF!</definedName>
    <definedName name="nomeavaliado" localSheetId="2">'Profs Contratados'!#REF!</definedName>
    <definedName name="nomeavaliado" localSheetId="5">'Profs Ponderação Curricular'!#REF!</definedName>
    <definedName name="nomeavaliado" localSheetId="3">'Profs Quadro Sem Aulas Obser'!#REF!</definedName>
    <definedName name="nomeavaliado">'Proposta de Classificação, suje'!#REF!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8" i="19" l="1"/>
  <c r="U44" i="20"/>
  <c r="X38" i="20"/>
  <c r="W31" i="22" l="1"/>
  <c r="U33" i="22" s="1"/>
  <c r="U34" i="22" s="1"/>
  <c r="U31" i="22"/>
  <c r="C19" i="21"/>
  <c r="C20" i="21" l="1"/>
  <c r="W35" i="20" l="1"/>
  <c r="W31" i="20"/>
  <c r="W27" i="20"/>
  <c r="W51" i="19"/>
  <c r="W47" i="19"/>
  <c r="W43" i="19"/>
  <c r="X37" i="19"/>
  <c r="X34" i="19"/>
  <c r="X28" i="19"/>
  <c r="X26" i="19" l="1"/>
  <c r="X43" i="19"/>
  <c r="X42" i="19" s="1"/>
  <c r="X27" i="20"/>
  <c r="X26" i="20" s="1"/>
  <c r="U43" i="20" s="1"/>
  <c r="X37" i="18"/>
  <c r="X34" i="18"/>
  <c r="X28" i="18"/>
  <c r="X54" i="18"/>
  <c r="W51" i="18"/>
  <c r="W47" i="18"/>
  <c r="W43" i="18"/>
  <c r="U57" i="19" l="1"/>
  <c r="U55" i="19"/>
  <c r="X43" i="18"/>
  <c r="X42" i="18" s="1"/>
  <c r="X26" i="18"/>
  <c r="U59" i="18" s="1"/>
  <c r="U41" i="20"/>
  <c r="X28" i="15"/>
  <c r="X37" i="15"/>
  <c r="W52" i="15"/>
  <c r="W48" i="15"/>
  <c r="W44" i="15"/>
  <c r="U60" i="18" l="1"/>
  <c r="U57" i="18"/>
  <c r="X44" i="15"/>
  <c r="X55" i="15"/>
  <c r="X34" i="15"/>
  <c r="X26" i="15" s="1"/>
  <c r="X43" i="15" l="1"/>
  <c r="U58" i="15" s="1"/>
  <c r="U60" i="15" l="1"/>
  <c r="U61" i="15" s="1"/>
</calcChain>
</file>

<file path=xl/sharedStrings.xml><?xml version="1.0" encoding="utf-8"?>
<sst xmlns="http://schemas.openxmlformats.org/spreadsheetml/2006/main" count="461" uniqueCount="132">
  <si>
    <t>NOTAS:</t>
  </si>
  <si>
    <t xml:space="preserve">DAS CINCO FICHAS DE REGISTO AVALIAÇÃO DO DESEMPENHO DOCENTE, </t>
  </si>
  <si>
    <r>
      <t xml:space="preserve">cada </t>
    </r>
    <r>
      <rPr>
        <b/>
        <u/>
        <sz val="9"/>
        <rFont val="Arial"/>
        <family val="2"/>
      </rPr>
      <t>Avaliador</t>
    </r>
    <r>
      <rPr>
        <b/>
        <sz val="9"/>
        <rFont val="Arial"/>
        <family val="2"/>
      </rPr>
      <t xml:space="preserve"> preenche apenas </t>
    </r>
    <r>
      <rPr>
        <b/>
        <u/>
        <sz val="9"/>
        <rFont val="Arial"/>
        <family val="2"/>
      </rPr>
      <t>uma</t>
    </r>
    <r>
      <rPr>
        <b/>
        <sz val="9"/>
        <rFont val="Arial"/>
        <family val="2"/>
      </rPr>
      <t xml:space="preserve"> ficha, a ficha que corresponda à situação do </t>
    </r>
    <r>
      <rPr>
        <b/>
        <u/>
        <sz val="9"/>
        <rFont val="Arial"/>
        <family val="2"/>
      </rPr>
      <t>Avaliado</t>
    </r>
  </si>
  <si>
    <t>Profs Condições Especiais-Contratados-Quadro Sem Aulas Observadas e Quadro Com Aulas Observadas</t>
  </si>
  <si>
    <t>Preencher apenas os campos não protegidos, os cálculos são feitos automáticamente*</t>
  </si>
  <si>
    <t xml:space="preserve">Escala de referência </t>
  </si>
  <si>
    <t>Correspondência das classificações qualitativas, a cada uma das menções  quantitativas: Excelente - 10 a 9 valores; Muito Bom - 8,9 a 8 valores; Bom - 7,9 a 6,5 valores; Regular - 6,4 a 5 valores e Insuficiente 4,9 a 1 valor.</t>
  </si>
  <si>
    <t>O docente demonstra falhas graves nos aspetos fundamentais do desempenho neste parâmetro ou apenas os demonstra de forma inconsistente</t>
  </si>
  <si>
    <t>1,0 a 4,9 Insuficiente</t>
  </si>
  <si>
    <t>O docente cumpre genericamente os aspetos fundamentais do desempenho neste parâmetro mas com algumas insuficiências ou lacunas</t>
  </si>
  <si>
    <t>5,0 a 6,4 Regular</t>
  </si>
  <si>
    <t>O desempenho docente satisfaz globalmente o indicador da competência neste parâmetro</t>
  </si>
  <si>
    <t>6,5 a 7,9 Bom</t>
  </si>
  <si>
    <t xml:space="preserve">O desempenho docente corresponde sempre ao indicador da competência no parâmetro e revela elevada e consistente qualidade </t>
  </si>
  <si>
    <t>8,0 a 8,9 Mt Bom</t>
  </si>
  <si>
    <t>O desempenho docente corresponde plenamente ao indicador da competência no parâmetro e revela elevada e consistente qualidade constituindo-se uma referência no grupo/escola/comunidade</t>
  </si>
  <si>
    <t>9,0 a 10 Excelente</t>
  </si>
  <si>
    <t>Classificação quantitativa (Introduzir valor nesta célula &gt;&gt;)</t>
  </si>
  <si>
    <t>Valor arredondado às milésimas</t>
  </si>
  <si>
    <t>Classificação qualitativa</t>
  </si>
  <si>
    <t>*se detetar algum erro de cálculo, por favor avise a SADD</t>
  </si>
  <si>
    <t>FICHA DE REGISTO AVALIAÇÃO DO DESEMPENHO DOCENTE</t>
  </si>
  <si>
    <t xml:space="preserve">PRÉ-ESCOLAR, 1º, 2º E 3º CICLOS E SECUNDÁRIO-PROFESSORES DOS QUADROS (Condições Especiais) </t>
  </si>
  <si>
    <t>QUADRO A - Identificação do Avaliado</t>
  </si>
  <si>
    <t>Nome:</t>
  </si>
  <si>
    <t>NIF:</t>
  </si>
  <si>
    <t>À classificação quantitativa de cada uma das menções qualitativas correspondem os seguintes pontos: Excelente - 10-9 valores; Muito Bom -8,9-8 valores; Bom - 7,9- 6,5 valores; Regular -6,4-5,0 valores; Insuficiente - 4,9 - 0 valores.</t>
  </si>
  <si>
    <t>Departamento Curricular:</t>
  </si>
  <si>
    <t xml:space="preserve">Grupo de Recrutamento: </t>
  </si>
  <si>
    <t>QUADRO B - Identificação do Avaliador</t>
  </si>
  <si>
    <t>Condição de Avaliador:</t>
  </si>
  <si>
    <t>Avaliador interno:</t>
  </si>
  <si>
    <t xml:space="preserve"> Coordenador de Departamento:</t>
  </si>
  <si>
    <t xml:space="preserve"> Diretor:</t>
  </si>
  <si>
    <t>X</t>
  </si>
  <si>
    <t xml:space="preserve"> </t>
  </si>
  <si>
    <t xml:space="preserve">QUADRO C - Condições de Avaliação  </t>
  </si>
  <si>
    <t>Período de avaliação:</t>
  </si>
  <si>
    <t>de</t>
  </si>
  <si>
    <t>a</t>
  </si>
  <si>
    <t>Componente letiva:</t>
  </si>
  <si>
    <t>Sim</t>
  </si>
  <si>
    <t>Não</t>
  </si>
  <si>
    <t>Instituição onde exerceu funções:</t>
  </si>
  <si>
    <t>Escola Secundária da Sé - Guarda</t>
  </si>
  <si>
    <t>Função exercida:</t>
  </si>
  <si>
    <t>B</t>
  </si>
  <si>
    <t>PARTICIPAÇÃO NA ESCOLA E RELAÇÃO COM A COMUNIDADE EDUCATIVA</t>
  </si>
  <si>
    <t>B1</t>
  </si>
  <si>
    <t>Participação na conceção, desenvolvimento e avaliação dos documentos institucionais orientadores da vida da escola</t>
  </si>
  <si>
    <t>B1.1</t>
  </si>
  <si>
    <t>Contribui para a eficácia das estruturas de coordenação educativa e supervisão pedagógica, nos órgãos de administração e gestão e noutras estruturas em que participa.</t>
  </si>
  <si>
    <t>B1.2</t>
  </si>
  <si>
    <t>Participa na conceção e uso de dispositivos de avaliação da escola.</t>
  </si>
  <si>
    <t>B1.3</t>
  </si>
  <si>
    <t>Envolve-se em ações que visam a participação de pais e encarregados de educação e/ou outras entidades.</t>
  </si>
  <si>
    <t>B2</t>
  </si>
  <si>
    <t>Participação nas estruturas de coordenação educativa e supervisão e nos órgãos de administração e gestão</t>
  </si>
  <si>
    <t>B2.1</t>
  </si>
  <si>
    <t>Participa em projetos de trabalho colaborativo na escola.</t>
  </si>
  <si>
    <t>B2.2</t>
  </si>
  <si>
    <t>Apresenta propostas que contribuem para a melhoria do desempenho da escola.</t>
  </si>
  <si>
    <t>B2.3</t>
  </si>
  <si>
    <t>Contribui para a eficácia das estruturas de coordenação educativa e supervisão pedagógica e nos órgãos de administração.</t>
  </si>
  <si>
    <t>B3</t>
  </si>
  <si>
    <t>Dinamização de projetos e atividades da escola que visam o desenvolvimento da comunidade</t>
  </si>
  <si>
    <t>B3.1</t>
  </si>
  <si>
    <t>Envolve-se em projetos e atividades da escola que visam o desenvolvimento da comunidade.</t>
  </si>
  <si>
    <t>B3.2</t>
  </si>
  <si>
    <t>C</t>
  </si>
  <si>
    <t>FORMAÇÃO CONTÍNUA E DESENVOLVIMENTO PROFISSIONAL</t>
  </si>
  <si>
    <t>C.1</t>
  </si>
  <si>
    <t xml:space="preserve">Participa em ações de formação e em processos de atualização do conhecimento profissional. </t>
  </si>
  <si>
    <t>Classificação final proposta (0,60xA+0,20xB+0,20xC)</t>
  </si>
  <si>
    <t xml:space="preserve">Avaliação Final </t>
  </si>
  <si>
    <t>Pontuação Final:</t>
  </si>
  <si>
    <t>Proposta de Classificação, sujeita a harmonização:</t>
  </si>
  <si>
    <t>Data:</t>
  </si>
  <si>
    <t>____/ ____/ 2024</t>
  </si>
  <si>
    <t>O Avaliador:</t>
  </si>
  <si>
    <t>O Avaliado:</t>
  </si>
  <si>
    <t>PRÉ-ESCOLAR, 1º, 2º E 3º CICLOS E SECUNDÁRIO-PROFESSORES CONTRATADOS</t>
  </si>
  <si>
    <t>Docente</t>
  </si>
  <si>
    <t>A</t>
  </si>
  <si>
    <t>DIMENSÃO CIENTIFICA E PEDAGÓGICA</t>
  </si>
  <si>
    <t>A1</t>
  </si>
  <si>
    <t>Preparação e organização das atividades letivas</t>
  </si>
  <si>
    <t>A1.1</t>
  </si>
  <si>
    <t>Demonstra conhecimento científico, pedagógico e didático inerente à disciplina ou área curricular.</t>
  </si>
  <si>
    <t>A1.2</t>
  </si>
  <si>
    <t xml:space="preserve">Planifica o ensino de acordo com as finalidades e as aprendizagens previstas no currículo/orientações curriculares e rentabiliza os meios e recursos. </t>
  </si>
  <si>
    <t>A1.3</t>
  </si>
  <si>
    <t>Integra a sua planificação no quadro dos vários níveis e âmbitos da   decisão   curricular,   tendo   em conta a articulação vertical e horizontal, em conjunto com os pares.</t>
  </si>
  <si>
    <t>A1.4</t>
  </si>
  <si>
    <t>Concebe e planifica estratégias adequadas aos diferentes alunos e contextos.</t>
  </si>
  <si>
    <t>A1.5</t>
  </si>
  <si>
    <t>Planifica de forma integrada e coerente os vários tipos de avaliação.</t>
  </si>
  <si>
    <t>A2</t>
  </si>
  <si>
    <t>Relação pedagógica com os alunos</t>
  </si>
  <si>
    <t>A2.1</t>
  </si>
  <si>
    <t>Promove e gere processos de comunicação e interação entre os alunos.</t>
  </si>
  <si>
    <t>A2.2</t>
  </si>
  <si>
    <t>Promove o respeito pelas regras de convivência e cidadania.</t>
  </si>
  <si>
    <t>A3</t>
  </si>
  <si>
    <t>Processo de avaliação das aprendizagens dos alunos</t>
  </si>
  <si>
    <t>A3.1</t>
  </si>
  <si>
    <t>Demonstra conhecimento científico, pedagógico e didático inerente à disciplina/área curricular.</t>
  </si>
  <si>
    <t>A3.2</t>
  </si>
  <si>
    <t>Desenvolve atividades de avaliação das aprendizagens para efeitos de diagnóstico, regulação do processo de ensino e avaliação e certificação de resultados.</t>
  </si>
  <si>
    <t>A3.3</t>
  </si>
  <si>
    <t>Promove processos de autorregulação nos alunos que lhes permitam apreciar e melhorar os seus desempenhos.</t>
  </si>
  <si>
    <t>A3.4</t>
  </si>
  <si>
    <t>Aplica instrumentos adequados à monitorização da sua atividade.</t>
  </si>
  <si>
    <t>A3.5</t>
  </si>
  <si>
    <t>Reorienta a planificação e o desenvolvimento do ensino de acordo com a apreciação realizada.</t>
  </si>
  <si>
    <t xml:space="preserve">PRÉ-ESCOLAR, 1º, 2º E 3º CICLOS E SECUNDÁRIO-PROFESSORES DOS QUADROS (Sem Aulas Observadas) </t>
  </si>
  <si>
    <t xml:space="preserve">PRÉ-ESCOLAR, 1º, 2º E 3º CICLOS E SECUNDÁRIO-PROFESSORES DOS QUADROS (Com Aulas Observadas) </t>
  </si>
  <si>
    <t>A4</t>
  </si>
  <si>
    <t>CLASSIFICAÇÃO DA AVALIAÇÃO EXTERNA</t>
  </si>
  <si>
    <t>PRÉ-ESCOLAR, 1º, 2º E 3º CICLOS E SECUNDÁRIO-PROFESSORES DOS QUADROS (Ponderação Curricular)</t>
  </si>
  <si>
    <t>Elementos de Ponderação Curricular</t>
  </si>
  <si>
    <t>%*</t>
  </si>
  <si>
    <t>CL</t>
  </si>
  <si>
    <t>a)</t>
  </si>
  <si>
    <t>Habilitações académicas e profissionais (10%)</t>
  </si>
  <si>
    <t>b)</t>
  </si>
  <si>
    <t>Experiência profissional (40%)</t>
  </si>
  <si>
    <t>c)</t>
  </si>
  <si>
    <t>Valorização curricular (30%)</t>
  </si>
  <si>
    <t>d)</t>
  </si>
  <si>
    <t>Exercício de cargos dirigentes ou outros cargos ou funções de reconhecido interesse público ou relevante interesse social (20%)</t>
  </si>
  <si>
    <t>(*) Na falta de exercício dos cargos e funções referidos na alínea d) do n.º 1 do artigo 3.º, do Despacho Normativo n.º 19/2012 de 17 de agosto, é atribuída ao avaliado 1 ponto nessa componente, com alteração das ponderações previstas no número anterior nos seguintes termos:
a) A ponderação prevista na alínea a) mantém-se;
b) A ponderação prevista na alínea b) aumenta para 45%;
c) A ponderação prevista na alínea c) aumenta para 35%;
d) A ponderação prevista na alínea d) diminui para 10%.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</si>
</sst>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dd/mm/yyyy;@"/>
    <numFmt numFmtId="166" formatCode="0.00000"/>
    <numFmt numFmtId="167" formatCode="0.0000"/>
    <numFmt numFmtId="168" formatCode="0.000"/>
  </numFmts>
  <fonts count="33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Book Antiqua"/>
      <family val="1"/>
    </font>
    <font>
      <b/>
      <sz val="8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6"/>
      <name val="Calibri"/>
      <family val="2"/>
      <scheme val="minor"/>
    </font>
    <font>
      <sz val="16"/>
      <color theme="0"/>
      <name val="Calibri"/>
      <family val="2"/>
    </font>
    <font>
      <sz val="9"/>
      <name val="Calibri"/>
      <family val="2"/>
      <scheme val="minor"/>
    </font>
    <font>
      <sz val="6"/>
      <name val="Calibri"/>
      <family val="2"/>
      <scheme val="minor"/>
    </font>
    <font>
      <sz val="7"/>
      <name val="Calibri"/>
      <family val="2"/>
      <scheme val="minor"/>
    </font>
    <font>
      <sz val="16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2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</font>
    <font>
      <b/>
      <u/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1" fillId="0" borderId="0" applyFont="0" applyFill="0" applyBorder="0" applyAlignment="0" applyProtection="0"/>
  </cellStyleXfs>
  <cellXfs count="281">
    <xf numFmtId="0" fontId="0" fillId="0" borderId="0" xfId="0"/>
    <xf numFmtId="0" fontId="10" fillId="0" borderId="0" xfId="0" applyFont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6" xfId="0" applyFont="1" applyBorder="1"/>
    <xf numFmtId="0" fontId="9" fillId="0" borderId="4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49" fontId="22" fillId="0" borderId="0" xfId="0" applyNumberFormat="1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22" fillId="0" borderId="4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/>
    <xf numFmtId="0" fontId="10" fillId="0" borderId="0" xfId="0" applyFont="1"/>
    <xf numFmtId="0" fontId="10" fillId="0" borderId="4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23" fillId="0" borderId="5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2" borderId="4" xfId="0" applyFont="1" applyFill="1" applyBorder="1" applyAlignment="1">
      <alignment vertical="center" wrapText="1"/>
    </xf>
    <xf numFmtId="0" fontId="0" fillId="0" borderId="4" xfId="0" applyBorder="1"/>
    <xf numFmtId="0" fontId="5" fillId="0" borderId="4" xfId="0" applyFont="1" applyBorder="1" applyAlignment="1">
      <alignment horizontal="left" vertical="center" wrapText="1"/>
    </xf>
    <xf numFmtId="0" fontId="6" fillId="0" borderId="0" xfId="0" applyFont="1"/>
    <xf numFmtId="0" fontId="6" fillId="0" borderId="4" xfId="0" applyFont="1" applyBorder="1" applyAlignment="1">
      <alignment horizontal="left"/>
    </xf>
    <xf numFmtId="0" fontId="5" fillId="8" borderId="4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4" fillId="0" borderId="6" xfId="0" applyFont="1" applyBorder="1"/>
    <xf numFmtId="0" fontId="0" fillId="0" borderId="4" xfId="0" applyBorder="1" applyAlignment="1">
      <alignment horizontal="left"/>
    </xf>
    <xf numFmtId="0" fontId="23" fillId="0" borderId="4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5" fillId="9" borderId="4" xfId="0" applyFont="1" applyFill="1" applyBorder="1" applyAlignment="1">
      <alignment horizontal="left" vertical="center" wrapText="1"/>
    </xf>
    <xf numFmtId="0" fontId="23" fillId="0" borderId="5" xfId="0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0" fillId="0" borderId="7" xfId="0" applyFont="1" applyBorder="1"/>
    <xf numFmtId="0" fontId="5" fillId="7" borderId="3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horizontal="left" vertical="center" wrapText="1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right" vertical="center"/>
    </xf>
    <xf numFmtId="2" fontId="10" fillId="0" borderId="6" xfId="0" applyNumberFormat="1" applyFont="1" applyBorder="1" applyAlignment="1">
      <alignment vertical="center"/>
    </xf>
    <xf numFmtId="0" fontId="0" fillId="0" borderId="5" xfId="0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Alignment="1">
      <alignment vertical="center"/>
    </xf>
    <xf numFmtId="0" fontId="0" fillId="0" borderId="4" xfId="0" applyBorder="1" applyAlignment="1">
      <alignment horizontal="center"/>
    </xf>
    <xf numFmtId="0" fontId="24" fillId="0" borderId="4" xfId="0" applyFont="1" applyBorder="1" applyAlignment="1">
      <alignment horizontal="right" vertical="center"/>
    </xf>
    <xf numFmtId="0" fontId="9" fillId="0" borderId="5" xfId="0" applyFont="1" applyBorder="1"/>
    <xf numFmtId="0" fontId="23" fillId="0" borderId="1" xfId="0" applyFont="1" applyBorder="1" applyAlignment="1">
      <alignment horizontal="left" vertical="center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2" fontId="14" fillId="2" borderId="17" xfId="0" applyNumberFormat="1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4" fillId="0" borderId="34" xfId="0" applyFont="1" applyBorder="1" applyAlignment="1">
      <alignment horizontal="center" vertical="center"/>
    </xf>
    <xf numFmtId="164" fontId="14" fillId="4" borderId="21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6" fillId="0" borderId="0" xfId="0" applyFont="1"/>
    <xf numFmtId="0" fontId="16" fillId="4" borderId="3" xfId="0" applyFont="1" applyFill="1" applyBorder="1" applyAlignment="1">
      <alignment horizontal="center"/>
    </xf>
    <xf numFmtId="166" fontId="16" fillId="0" borderId="0" xfId="0" applyNumberFormat="1" applyFont="1"/>
    <xf numFmtId="0" fontId="3" fillId="0" borderId="0" xfId="0" applyFont="1"/>
    <xf numFmtId="0" fontId="16" fillId="4" borderId="5" xfId="0" applyFont="1" applyFill="1" applyBorder="1" applyAlignment="1">
      <alignment horizontal="center"/>
    </xf>
    <xf numFmtId="0" fontId="13" fillId="0" borderId="0" xfId="0" applyFont="1" applyAlignment="1">
      <alignment horizontal="right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164" fontId="18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15" fillId="0" borderId="9" xfId="0" applyFont="1" applyBorder="1" applyAlignment="1">
      <alignment vertical="center"/>
    </xf>
    <xf numFmtId="0" fontId="14" fillId="0" borderId="9" xfId="0" applyFont="1" applyBorder="1" applyAlignment="1">
      <alignment horizontal="center"/>
    </xf>
    <xf numFmtId="0" fontId="14" fillId="4" borderId="38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/>
    </xf>
    <xf numFmtId="2" fontId="14" fillId="2" borderId="42" xfId="0" applyNumberFormat="1" applyFont="1" applyFill="1" applyBorder="1" applyAlignment="1">
      <alignment horizontal="center" vertical="center" wrapText="1"/>
    </xf>
    <xf numFmtId="164" fontId="14" fillId="10" borderId="41" xfId="0" applyNumberFormat="1" applyFont="1" applyFill="1" applyBorder="1" applyAlignment="1">
      <alignment horizontal="center" vertical="center"/>
    </xf>
    <xf numFmtId="0" fontId="14" fillId="10" borderId="46" xfId="0" applyFont="1" applyFill="1" applyBorder="1" applyAlignment="1">
      <alignment horizontal="center" vertical="center"/>
    </xf>
    <xf numFmtId="0" fontId="14" fillId="13" borderId="8" xfId="0" applyFont="1" applyFill="1" applyBorder="1" applyAlignment="1" applyProtection="1">
      <alignment vertical="center"/>
      <protection locked="0"/>
    </xf>
    <xf numFmtId="0" fontId="14" fillId="13" borderId="8" xfId="0" applyFont="1" applyFill="1" applyBorder="1" applyAlignment="1" applyProtection="1">
      <alignment horizontal="center" vertical="center"/>
      <protection locked="0"/>
    </xf>
    <xf numFmtId="0" fontId="14" fillId="13" borderId="8" xfId="0" applyFont="1" applyFill="1" applyBorder="1" applyAlignment="1" applyProtection="1">
      <alignment horizontal="center"/>
      <protection locked="0"/>
    </xf>
    <xf numFmtId="0" fontId="14" fillId="13" borderId="20" xfId="0" applyFont="1" applyFill="1" applyBorder="1" applyAlignment="1" applyProtection="1">
      <alignment horizontal="center" vertical="center"/>
      <protection locked="0"/>
    </xf>
    <xf numFmtId="0" fontId="14" fillId="13" borderId="21" xfId="0" applyFont="1" applyFill="1" applyBorder="1" applyAlignment="1" applyProtection="1">
      <alignment horizontal="center" vertical="center"/>
      <protection locked="0"/>
    </xf>
    <xf numFmtId="0" fontId="14" fillId="13" borderId="35" xfId="0" applyFont="1" applyFill="1" applyBorder="1" applyAlignment="1" applyProtection="1">
      <alignment horizontal="center" vertical="center"/>
      <protection locked="0"/>
    </xf>
    <xf numFmtId="164" fontId="14" fillId="13" borderId="17" xfId="0" applyNumberFormat="1" applyFont="1" applyFill="1" applyBorder="1" applyAlignment="1" applyProtection="1">
      <alignment horizontal="center" vertical="center"/>
      <protection locked="0"/>
    </xf>
    <xf numFmtId="164" fontId="14" fillId="4" borderId="49" xfId="0" applyNumberFormat="1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13" borderId="51" xfId="0" applyFont="1" applyFill="1" applyBorder="1" applyAlignment="1" applyProtection="1">
      <alignment horizontal="center" vertical="center"/>
      <protection locked="0"/>
    </xf>
    <xf numFmtId="0" fontId="14" fillId="0" borderId="40" xfId="0" applyFont="1" applyBorder="1" applyAlignment="1">
      <alignment horizontal="center" vertical="center"/>
    </xf>
    <xf numFmtId="0" fontId="14" fillId="13" borderId="53" xfId="0" applyFont="1" applyFill="1" applyBorder="1" applyAlignment="1" applyProtection="1">
      <alignment horizontal="center" vertical="center"/>
      <protection locked="0"/>
    </xf>
    <xf numFmtId="167" fontId="16" fillId="0" borderId="0" xfId="0" applyNumberFormat="1" applyFont="1"/>
    <xf numFmtId="167" fontId="3" fillId="0" borderId="0" xfId="0" applyNumberFormat="1" applyFont="1"/>
    <xf numFmtId="0" fontId="26" fillId="0" borderId="0" xfId="0" applyFont="1"/>
    <xf numFmtId="0" fontId="26" fillId="0" borderId="0" xfId="0" applyFont="1" applyAlignment="1">
      <alignment vertical="center"/>
    </xf>
    <xf numFmtId="0" fontId="27" fillId="5" borderId="10" xfId="0" applyFont="1" applyFill="1" applyBorder="1" applyAlignment="1">
      <alignment vertical="center" wrapText="1"/>
    </xf>
    <xf numFmtId="0" fontId="27" fillId="11" borderId="10" xfId="0" applyFont="1" applyFill="1" applyBorder="1" applyAlignment="1">
      <alignment vertical="center" wrapText="1"/>
    </xf>
    <xf numFmtId="0" fontId="27" fillId="8" borderId="13" xfId="0" applyFont="1" applyFill="1" applyBorder="1" applyAlignment="1">
      <alignment horizontal="left" vertical="center" wrapText="1"/>
    </xf>
    <xf numFmtId="0" fontId="27" fillId="9" borderId="46" xfId="0" applyFont="1" applyFill="1" applyBorder="1" applyAlignment="1">
      <alignment horizontal="left" vertical="center" wrapText="1"/>
    </xf>
    <xf numFmtId="0" fontId="27" fillId="17" borderId="10" xfId="0" applyFont="1" applyFill="1" applyBorder="1" applyAlignment="1">
      <alignment vertical="center" wrapText="1"/>
    </xf>
    <xf numFmtId="0" fontId="27" fillId="8" borderId="48" xfId="0" applyFont="1" applyFill="1" applyBorder="1" applyAlignment="1">
      <alignment horizontal="center" vertical="center" wrapText="1"/>
    </xf>
    <xf numFmtId="0" fontId="27" fillId="5" borderId="39" xfId="0" applyFont="1" applyFill="1" applyBorder="1" applyAlignment="1">
      <alignment horizontal="center" vertical="center" wrapText="1"/>
    </xf>
    <xf numFmtId="0" fontId="27" fillId="17" borderId="39" xfId="0" applyFont="1" applyFill="1" applyBorder="1" applyAlignment="1">
      <alignment horizontal="center" vertical="center" wrapText="1"/>
    </xf>
    <xf numFmtId="0" fontId="27" fillId="9" borderId="45" xfId="0" applyFont="1" applyFill="1" applyBorder="1" applyAlignment="1">
      <alignment horizontal="center" vertical="center" wrapText="1"/>
    </xf>
    <xf numFmtId="0" fontId="1" fillId="12" borderId="54" xfId="0" quotePrefix="1" applyFont="1" applyFill="1" applyBorder="1"/>
    <xf numFmtId="0" fontId="1" fillId="0" borderId="10" xfId="0" applyFont="1" applyBorder="1"/>
    <xf numFmtId="0" fontId="1" fillId="12" borderId="36" xfId="0" applyFont="1" applyFill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14" fillId="14" borderId="45" xfId="0" applyNumberFormat="1" applyFont="1" applyFill="1" applyBorder="1" applyAlignment="1" applyProtection="1">
      <alignment horizontal="center" vertical="center"/>
      <protection locked="0"/>
    </xf>
    <xf numFmtId="168" fontId="0" fillId="0" borderId="28" xfId="0" applyNumberFormat="1" applyBorder="1"/>
    <xf numFmtId="166" fontId="0" fillId="13" borderId="55" xfId="0" applyNumberFormat="1" applyFill="1" applyBorder="1" applyProtection="1">
      <protection locked="0"/>
    </xf>
    <xf numFmtId="0" fontId="13" fillId="6" borderId="38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28" fillId="15" borderId="39" xfId="0" applyFont="1" applyFill="1" applyBorder="1" applyAlignment="1">
      <alignment horizontal="center" vertical="center" wrapText="1"/>
    </xf>
    <xf numFmtId="0" fontId="1" fillId="0" borderId="55" xfId="0" quotePrefix="1" applyFont="1" applyBorder="1" applyAlignment="1">
      <alignment horizontal="center"/>
    </xf>
    <xf numFmtId="0" fontId="16" fillId="4" borderId="5" xfId="0" applyFont="1" applyFill="1" applyBorder="1" applyAlignment="1">
      <alignment horizontal="left"/>
    </xf>
    <xf numFmtId="0" fontId="25" fillId="2" borderId="36" xfId="0" applyFont="1" applyFill="1" applyBorder="1" applyAlignment="1">
      <alignment horizontal="center" vertical="center" wrapText="1"/>
    </xf>
    <xf numFmtId="0" fontId="25" fillId="2" borderId="37" xfId="0" applyFont="1" applyFill="1" applyBorder="1" applyAlignment="1">
      <alignment horizontal="center" vertical="center" wrapText="1"/>
    </xf>
    <xf numFmtId="0" fontId="27" fillId="16" borderId="56" xfId="0" applyFont="1" applyFill="1" applyBorder="1" applyAlignment="1">
      <alignment horizontal="left" vertical="center" wrapText="1"/>
    </xf>
    <xf numFmtId="0" fontId="27" fillId="16" borderId="57" xfId="0" applyFont="1" applyFill="1" applyBorder="1" applyAlignment="1">
      <alignment horizontal="left" vertical="center" wrapText="1"/>
    </xf>
    <xf numFmtId="0" fontId="29" fillId="9" borderId="3" xfId="0" applyFont="1" applyFill="1" applyBorder="1" applyAlignment="1">
      <alignment horizontal="center"/>
    </xf>
    <xf numFmtId="0" fontId="29" fillId="9" borderId="18" xfId="0" applyFont="1" applyFill="1" applyBorder="1" applyAlignment="1">
      <alignment horizontal="center"/>
    </xf>
    <xf numFmtId="0" fontId="29" fillId="18" borderId="4" xfId="0" applyFont="1" applyFill="1" applyBorder="1" applyAlignment="1">
      <alignment horizontal="center"/>
    </xf>
    <xf numFmtId="0" fontId="29" fillId="18" borderId="6" xfId="0" applyFont="1" applyFill="1" applyBorder="1" applyAlignment="1">
      <alignment horizontal="center"/>
    </xf>
    <xf numFmtId="0" fontId="30" fillId="18" borderId="5" xfId="0" applyFont="1" applyFill="1" applyBorder="1" applyAlignment="1">
      <alignment horizontal="center"/>
    </xf>
    <xf numFmtId="0" fontId="30" fillId="18" borderId="7" xfId="0" applyFont="1" applyFill="1" applyBorder="1" applyAlignment="1">
      <alignment horizontal="center"/>
    </xf>
    <xf numFmtId="0" fontId="6" fillId="9" borderId="58" xfId="0" applyFont="1" applyFill="1" applyBorder="1" applyAlignment="1">
      <alignment horizontal="center"/>
    </xf>
    <xf numFmtId="0" fontId="6" fillId="9" borderId="59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right" wrapText="1"/>
    </xf>
    <xf numFmtId="0" fontId="16" fillId="4" borderId="1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2" fontId="1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9" fillId="4" borderId="2" xfId="0" applyFont="1" applyFill="1" applyBorder="1" applyAlignment="1">
      <alignment horizontal="right" vertical="center" wrapText="1"/>
    </xf>
    <xf numFmtId="168" fontId="16" fillId="4" borderId="2" xfId="0" applyNumberFormat="1" applyFont="1" applyFill="1" applyBorder="1" applyAlignment="1">
      <alignment horizontal="center"/>
    </xf>
    <xf numFmtId="168" fontId="16" fillId="4" borderId="18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3" fillId="2" borderId="25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left" vertical="center" wrapText="1"/>
    </xf>
    <xf numFmtId="164" fontId="14" fillId="12" borderId="28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22" fillId="4" borderId="8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4" fillId="4" borderId="36" xfId="0" applyFont="1" applyFill="1" applyBorder="1" applyAlignment="1">
      <alignment horizontal="left" vertical="center"/>
    </xf>
    <xf numFmtId="0" fontId="14" fillId="4" borderId="26" xfId="0" applyFont="1" applyFill="1" applyBorder="1" applyAlignment="1">
      <alignment horizontal="left" vertical="center"/>
    </xf>
    <xf numFmtId="0" fontId="14" fillId="4" borderId="37" xfId="0" applyFont="1" applyFill="1" applyBorder="1" applyAlignment="1">
      <alignment horizontal="left" vertical="center"/>
    </xf>
    <xf numFmtId="14" fontId="14" fillId="13" borderId="23" xfId="0" applyNumberFormat="1" applyFont="1" applyFill="1" applyBorder="1" applyAlignment="1" applyProtection="1">
      <alignment horizontal="center" vertical="center"/>
      <protection locked="0"/>
    </xf>
    <xf numFmtId="0" fontId="14" fillId="13" borderId="9" xfId="0" applyFont="1" applyFill="1" applyBorder="1" applyAlignment="1" applyProtection="1">
      <alignment horizontal="center" vertical="center"/>
      <protection locked="0"/>
    </xf>
    <xf numFmtId="0" fontId="14" fillId="13" borderId="24" xfId="0" applyFont="1" applyFill="1" applyBorder="1" applyAlignment="1" applyProtection="1">
      <alignment horizontal="center" vertical="center"/>
      <protection locked="0"/>
    </xf>
    <xf numFmtId="0" fontId="14" fillId="13" borderId="23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49" fontId="11" fillId="13" borderId="23" xfId="0" applyNumberFormat="1" applyFont="1" applyFill="1" applyBorder="1" applyAlignment="1" applyProtection="1">
      <alignment horizontal="center"/>
      <protection locked="0"/>
    </xf>
    <xf numFmtId="49" fontId="11" fillId="13" borderId="9" xfId="0" applyNumberFormat="1" applyFont="1" applyFill="1" applyBorder="1" applyAlignment="1" applyProtection="1">
      <alignment horizontal="center"/>
      <protection locked="0"/>
    </xf>
    <xf numFmtId="49" fontId="11" fillId="13" borderId="24" xfId="0" applyNumberFormat="1" applyFont="1" applyFill="1" applyBorder="1" applyAlignment="1" applyProtection="1">
      <alignment horizontal="center"/>
      <protection locked="0"/>
    </xf>
    <xf numFmtId="0" fontId="14" fillId="13" borderId="23" xfId="0" applyFont="1" applyFill="1" applyBorder="1" applyAlignment="1" applyProtection="1">
      <alignment horizontal="center"/>
      <protection locked="0"/>
    </xf>
    <xf numFmtId="0" fontId="14" fillId="13" borderId="9" xfId="0" applyFont="1" applyFill="1" applyBorder="1" applyAlignment="1" applyProtection="1">
      <alignment horizontal="center"/>
      <protection locked="0"/>
    </xf>
    <xf numFmtId="0" fontId="14" fillId="13" borderId="24" xfId="0" applyFont="1" applyFill="1" applyBorder="1" applyAlignment="1" applyProtection="1">
      <alignment horizontal="center"/>
      <protection locked="0"/>
    </xf>
    <xf numFmtId="0" fontId="5" fillId="11" borderId="3" xfId="0" applyFont="1" applyFill="1" applyBorder="1" applyAlignment="1">
      <alignment horizontal="left" vertical="center" wrapText="1"/>
    </xf>
    <xf numFmtId="0" fontId="5" fillId="11" borderId="5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3" fontId="14" fillId="13" borderId="23" xfId="0" applyNumberFormat="1" applyFont="1" applyFill="1" applyBorder="1" applyAlignment="1" applyProtection="1">
      <alignment horizontal="center" vertical="center"/>
      <protection locked="0"/>
    </xf>
    <xf numFmtId="0" fontId="13" fillId="2" borderId="4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22" fillId="4" borderId="49" xfId="0" applyFont="1" applyFill="1" applyBorder="1" applyAlignment="1">
      <alignment horizontal="left" vertical="center" wrapText="1"/>
    </xf>
    <xf numFmtId="164" fontId="14" fillId="12" borderId="50" xfId="0" applyNumberFormat="1" applyFont="1" applyFill="1" applyBorder="1" applyAlignment="1">
      <alignment horizontal="center" vertical="center"/>
    </xf>
    <xf numFmtId="164" fontId="14" fillId="12" borderId="42" xfId="0" applyNumberFormat="1" applyFont="1" applyFill="1" applyBorder="1" applyAlignment="1">
      <alignment horizontal="center" vertical="center"/>
    </xf>
    <xf numFmtId="0" fontId="10" fillId="0" borderId="51" xfId="0" applyFont="1" applyBorder="1" applyAlignment="1">
      <alignment horizontal="left" vertical="center" wrapText="1"/>
    </xf>
    <xf numFmtId="0" fontId="22" fillId="4" borderId="8" xfId="0" applyFont="1" applyFill="1" applyBorder="1" applyAlignment="1">
      <alignment vertical="center" wrapText="1"/>
    </xf>
    <xf numFmtId="0" fontId="22" fillId="4" borderId="39" xfId="0" applyFont="1" applyFill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22" fillId="4" borderId="23" xfId="0" applyFont="1" applyFill="1" applyBorder="1" applyAlignment="1">
      <alignment horizontal="left" vertical="center" wrapText="1"/>
    </xf>
    <xf numFmtId="0" fontId="22" fillId="4" borderId="9" xfId="0" applyFont="1" applyFill="1" applyBorder="1" applyAlignment="1">
      <alignment horizontal="left" vertical="center" wrapText="1"/>
    </xf>
    <xf numFmtId="0" fontId="22" fillId="4" borderId="14" xfId="0" applyFont="1" applyFill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0" borderId="52" xfId="0" applyFont="1" applyBorder="1" applyAlignment="1">
      <alignment vertical="center" wrapText="1"/>
    </xf>
    <xf numFmtId="0" fontId="22" fillId="4" borderId="26" xfId="0" applyFont="1" applyFill="1" applyBorder="1" applyAlignment="1">
      <alignment vertical="center" wrapText="1"/>
    </xf>
    <xf numFmtId="0" fontId="22" fillId="4" borderId="37" xfId="0" applyFont="1" applyFill="1" applyBorder="1" applyAlignment="1">
      <alignment vertical="center" wrapText="1"/>
    </xf>
    <xf numFmtId="164" fontId="14" fillId="12" borderId="27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164" fontId="14" fillId="12" borderId="48" xfId="0" applyNumberFormat="1" applyFont="1" applyFill="1" applyBorder="1" applyAlignment="1">
      <alignment horizontal="center" vertical="center"/>
    </xf>
    <xf numFmtId="0" fontId="13" fillId="10" borderId="47" xfId="0" applyFont="1" applyFill="1" applyBorder="1" applyAlignment="1">
      <alignment horizontal="center" vertical="center" wrapText="1"/>
    </xf>
    <xf numFmtId="0" fontId="13" fillId="10" borderId="41" xfId="0" applyFont="1" applyFill="1" applyBorder="1" applyAlignment="1">
      <alignment horizontal="center" vertical="center" wrapText="1"/>
    </xf>
    <xf numFmtId="0" fontId="15" fillId="6" borderId="60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horizontal="center" vertical="center" wrapText="1"/>
    </xf>
    <xf numFmtId="0" fontId="15" fillId="6" borderId="61" xfId="0" applyFont="1" applyFill="1" applyBorder="1" applyAlignment="1">
      <alignment horizontal="center" vertical="center" wrapText="1"/>
    </xf>
    <xf numFmtId="164" fontId="28" fillId="13" borderId="47" xfId="0" applyNumberFormat="1" applyFont="1" applyFill="1" applyBorder="1" applyAlignment="1" applyProtection="1">
      <alignment horizontal="center" vertical="center"/>
      <protection locked="0"/>
    </xf>
    <xf numFmtId="164" fontId="28" fillId="13" borderId="57" xfId="0" applyNumberFormat="1" applyFont="1" applyFill="1" applyBorder="1" applyAlignment="1" applyProtection="1">
      <alignment horizontal="center" vertical="center"/>
      <protection locked="0"/>
    </xf>
    <xf numFmtId="0" fontId="28" fillId="0" borderId="8" xfId="0" applyFont="1" applyBorder="1" applyAlignment="1">
      <alignment horizontal="left" vertical="center" wrapText="1"/>
    </xf>
    <xf numFmtId="0" fontId="28" fillId="0" borderId="51" xfId="0" applyFont="1" applyBorder="1" applyAlignment="1">
      <alignment horizontal="left" vertical="center" wrapText="1"/>
    </xf>
    <xf numFmtId="0" fontId="15" fillId="6" borderId="49" xfId="0" applyFont="1" applyFill="1" applyBorder="1" applyAlignment="1">
      <alignment horizontal="center" vertical="center" wrapText="1"/>
    </xf>
    <xf numFmtId="2" fontId="15" fillId="6" borderId="49" xfId="0" applyNumberFormat="1" applyFont="1" applyFill="1" applyBorder="1" applyAlignment="1">
      <alignment horizontal="center" vertical="center" wrapText="1"/>
    </xf>
    <xf numFmtId="2" fontId="15" fillId="6" borderId="62" xfId="0" applyNumberFormat="1" applyFont="1" applyFill="1" applyBorder="1" applyAlignment="1">
      <alignment horizontal="center" vertical="center" wrapText="1"/>
    </xf>
    <xf numFmtId="164" fontId="28" fillId="13" borderId="8" xfId="0" applyNumberFormat="1" applyFont="1" applyFill="1" applyBorder="1" applyAlignment="1" applyProtection="1">
      <alignment horizontal="center" vertical="center" wrapText="1"/>
      <protection locked="0"/>
    </xf>
    <xf numFmtId="164" fontId="28" fillId="13" borderId="39" xfId="0" applyNumberFormat="1" applyFont="1" applyFill="1" applyBorder="1" applyAlignment="1" applyProtection="1">
      <alignment horizontal="center" vertical="center" wrapText="1"/>
      <protection locked="0"/>
    </xf>
    <xf numFmtId="9" fontId="28" fillId="17" borderId="8" xfId="1" applyFont="1" applyFill="1" applyBorder="1" applyAlignment="1" applyProtection="1">
      <alignment horizontal="center" vertical="center" wrapText="1"/>
      <protection locked="0"/>
    </xf>
    <xf numFmtId="9" fontId="28" fillId="17" borderId="8" xfId="1" applyFont="1" applyFill="1" applyBorder="1" applyAlignment="1" applyProtection="1">
      <alignment horizontal="center" vertical="center"/>
      <protection locked="0"/>
    </xf>
    <xf numFmtId="164" fontId="28" fillId="13" borderId="8" xfId="0" applyNumberFormat="1" applyFont="1" applyFill="1" applyBorder="1" applyAlignment="1" applyProtection="1">
      <alignment horizontal="center" vertical="center"/>
      <protection locked="0"/>
    </xf>
    <xf numFmtId="164" fontId="28" fillId="13" borderId="39" xfId="0" applyNumberFormat="1" applyFont="1" applyFill="1" applyBorder="1" applyAlignment="1" applyProtection="1">
      <alignment horizontal="center" vertical="center"/>
      <protection locked="0"/>
    </xf>
    <xf numFmtId="9" fontId="28" fillId="17" borderId="51" xfId="1" applyFont="1" applyFill="1" applyBorder="1" applyAlignment="1" applyProtection="1">
      <alignment horizontal="center" vertical="center"/>
      <protection locked="0"/>
    </xf>
    <xf numFmtId="2" fontId="18" fillId="19" borderId="63" xfId="0" applyNumberFormat="1" applyFont="1" applyFill="1" applyBorder="1" applyAlignment="1">
      <alignment horizontal="center" vertical="center"/>
    </xf>
    <xf numFmtId="2" fontId="18" fillId="19" borderId="17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9" fontId="16" fillId="19" borderId="15" xfId="1" applyFont="1" applyFill="1" applyBorder="1" applyAlignment="1" applyProtection="1">
      <alignment horizontal="center" vertical="center"/>
    </xf>
    <xf numFmtId="9" fontId="16" fillId="19" borderId="63" xfId="1" applyFont="1" applyFill="1" applyBorder="1" applyAlignment="1" applyProtection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29759</xdr:colOff>
      <xdr:row>0</xdr:row>
      <xdr:rowOff>65483</xdr:rowOff>
    </xdr:from>
    <xdr:to>
      <xdr:col>23</xdr:col>
      <xdr:colOff>209558</xdr:colOff>
      <xdr:row>2</xdr:row>
      <xdr:rowOff>18428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759" y="65483"/>
          <a:ext cx="1822862" cy="530398"/>
        </a:xfrm>
        <a:prstGeom prst="rect">
          <a:avLst/>
        </a:prstGeom>
      </xdr:spPr>
    </xdr:pic>
    <xdr:clientData/>
  </xdr:twoCellAnchor>
  <xdr:twoCellAnchor editAs="oneCell">
    <xdr:from>
      <xdr:col>1</xdr:col>
      <xdr:colOff>69606</xdr:colOff>
      <xdr:row>0</xdr:row>
      <xdr:rowOff>76050</xdr:rowOff>
    </xdr:from>
    <xdr:to>
      <xdr:col>5</xdr:col>
      <xdr:colOff>241789</xdr:colOff>
      <xdr:row>2</xdr:row>
      <xdr:rowOff>43962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DB11F90-6CFF-43C8-A94C-093DEF24E2B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106" y="76050"/>
          <a:ext cx="1285875" cy="55406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43544</xdr:colOff>
      <xdr:row>0</xdr:row>
      <xdr:rowOff>59873</xdr:rowOff>
    </xdr:from>
    <xdr:to>
      <xdr:col>23</xdr:col>
      <xdr:colOff>200479</xdr:colOff>
      <xdr:row>2</xdr:row>
      <xdr:rowOff>12157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5415" y="59873"/>
          <a:ext cx="1822450" cy="534670"/>
        </a:xfrm>
        <a:prstGeom prst="rect">
          <a:avLst/>
        </a:prstGeom>
      </xdr:spPr>
    </xdr:pic>
    <xdr:clientData/>
  </xdr:twoCellAnchor>
  <xdr:twoCellAnchor editAs="oneCell">
    <xdr:from>
      <xdr:col>1</xdr:col>
      <xdr:colOff>43543</xdr:colOff>
      <xdr:row>0</xdr:row>
      <xdr:rowOff>76144</xdr:rowOff>
    </xdr:from>
    <xdr:to>
      <xdr:col>5</xdr:col>
      <xdr:colOff>200758</xdr:colOff>
      <xdr:row>2</xdr:row>
      <xdr:rowOff>39123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07FFA14-3066-4E8C-9350-53436D62C07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043" y="76144"/>
          <a:ext cx="1267558" cy="54536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53583</xdr:colOff>
      <xdr:row>0</xdr:row>
      <xdr:rowOff>47624</xdr:rowOff>
    </xdr:from>
    <xdr:to>
      <xdr:col>23</xdr:col>
      <xdr:colOff>232172</xdr:colOff>
      <xdr:row>2</xdr:row>
      <xdr:rowOff>4841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5583" y="47624"/>
          <a:ext cx="1821652" cy="534670"/>
        </a:xfrm>
        <a:prstGeom prst="rect">
          <a:avLst/>
        </a:prstGeom>
      </xdr:spPr>
    </xdr:pic>
    <xdr:clientData/>
  </xdr:twoCellAnchor>
  <xdr:twoCellAnchor editAs="oneCell">
    <xdr:from>
      <xdr:col>1</xdr:col>
      <xdr:colOff>89301</xdr:colOff>
      <xdr:row>0</xdr:row>
      <xdr:rowOff>77389</xdr:rowOff>
    </xdr:from>
    <xdr:to>
      <xdr:col>5</xdr:col>
      <xdr:colOff>262004</xdr:colOff>
      <xdr:row>2</xdr:row>
      <xdr:rowOff>48624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7ED6199-A5D9-43FF-9777-CBCAD9983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9801" y="77389"/>
          <a:ext cx="1268078" cy="548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29771</xdr:colOff>
      <xdr:row>0</xdr:row>
      <xdr:rowOff>53577</xdr:rowOff>
    </xdr:from>
    <xdr:to>
      <xdr:col>23</xdr:col>
      <xdr:colOff>208360</xdr:colOff>
      <xdr:row>2</xdr:row>
      <xdr:rowOff>10794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1771" y="53577"/>
          <a:ext cx="1821652" cy="534670"/>
        </a:xfrm>
        <a:prstGeom prst="rect">
          <a:avLst/>
        </a:prstGeom>
      </xdr:spPr>
    </xdr:pic>
    <xdr:clientData/>
  </xdr:twoCellAnchor>
  <xdr:twoCellAnchor editAs="oneCell">
    <xdr:from>
      <xdr:col>1</xdr:col>
      <xdr:colOff>95248</xdr:colOff>
      <xdr:row>0</xdr:row>
      <xdr:rowOff>83342</xdr:rowOff>
    </xdr:from>
    <xdr:to>
      <xdr:col>5</xdr:col>
      <xdr:colOff>267431</xdr:colOff>
      <xdr:row>2</xdr:row>
      <xdr:rowOff>51254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DDE4194-5D86-46EB-9427-EB50B9088CA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8" y="83342"/>
          <a:ext cx="1267558" cy="54536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29771</xdr:colOff>
      <xdr:row>0</xdr:row>
      <xdr:rowOff>53577</xdr:rowOff>
    </xdr:from>
    <xdr:to>
      <xdr:col>23</xdr:col>
      <xdr:colOff>208360</xdr:colOff>
      <xdr:row>2</xdr:row>
      <xdr:rowOff>10794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1771" y="53577"/>
          <a:ext cx="1821652" cy="534670"/>
        </a:xfrm>
        <a:prstGeom prst="rect">
          <a:avLst/>
        </a:prstGeom>
      </xdr:spPr>
    </xdr:pic>
    <xdr:clientData/>
  </xdr:twoCellAnchor>
  <xdr:twoCellAnchor editAs="oneCell">
    <xdr:from>
      <xdr:col>1</xdr:col>
      <xdr:colOff>35729</xdr:colOff>
      <xdr:row>0</xdr:row>
      <xdr:rowOff>83342</xdr:rowOff>
    </xdr:from>
    <xdr:to>
      <xdr:col>5</xdr:col>
      <xdr:colOff>207912</xdr:colOff>
      <xdr:row>2</xdr:row>
      <xdr:rowOff>51254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C3F1207-3699-4D38-883B-CA56FD0043C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29" y="83342"/>
          <a:ext cx="1267558" cy="5453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topLeftCell="A7" zoomScale="190" zoomScaleNormal="190" workbookViewId="0">
      <selection activeCell="C18" sqref="C18"/>
    </sheetView>
  </sheetViews>
  <sheetFormatPr defaultRowHeight="12.75"/>
  <cols>
    <col min="1" max="1" width="4.140625" customWidth="1"/>
    <col min="2" max="2" width="66.42578125" customWidth="1"/>
    <col min="3" max="3" width="11.7109375" customWidth="1"/>
  </cols>
  <sheetData>
    <row r="1" spans="1:3" ht="13.5" thickBot="1"/>
    <row r="2" spans="1:3" ht="18" customHeight="1">
      <c r="B2" s="161" t="s">
        <v>0</v>
      </c>
      <c r="C2" s="162"/>
    </row>
    <row r="3" spans="1:3" ht="18" customHeight="1">
      <c r="B3" s="163" t="s">
        <v>1</v>
      </c>
      <c r="C3" s="164"/>
    </row>
    <row r="4" spans="1:3" ht="18" customHeight="1" thickBot="1">
      <c r="B4" s="165" t="s">
        <v>2</v>
      </c>
      <c r="C4" s="166"/>
    </row>
    <row r="5" spans="1:3" ht="18" customHeight="1" thickBot="1">
      <c r="B5" s="167" t="s">
        <v>3</v>
      </c>
      <c r="C5" s="168"/>
    </row>
    <row r="6" spans="1:3">
      <c r="B6" s="169" t="s">
        <v>4</v>
      </c>
      <c r="C6" s="169"/>
    </row>
    <row r="7" spans="1:3">
      <c r="B7" s="147"/>
      <c r="C7" s="147"/>
    </row>
    <row r="8" spans="1:3">
      <c r="B8" s="147"/>
      <c r="C8" s="147"/>
    </row>
    <row r="9" spans="1:3" ht="13.5" thickBot="1"/>
    <row r="10" spans="1:3" ht="21">
      <c r="B10" s="157" t="s">
        <v>5</v>
      </c>
      <c r="C10" s="158"/>
    </row>
    <row r="11" spans="1:3" ht="57" customHeight="1" thickBot="1">
      <c r="B11" s="159" t="s">
        <v>6</v>
      </c>
      <c r="C11" s="160"/>
    </row>
    <row r="12" spans="1:3" ht="48.75" customHeight="1">
      <c r="A12" s="34"/>
      <c r="B12" s="136" t="s">
        <v>7</v>
      </c>
      <c r="C12" s="139" t="s">
        <v>8</v>
      </c>
    </row>
    <row r="13" spans="1:3" ht="48.75" customHeight="1">
      <c r="B13" s="134" t="s">
        <v>9</v>
      </c>
      <c r="C13" s="140" t="s">
        <v>10</v>
      </c>
    </row>
    <row r="14" spans="1:3" ht="48.75" customHeight="1">
      <c r="B14" s="138" t="s">
        <v>11</v>
      </c>
      <c r="C14" s="141" t="s">
        <v>12</v>
      </c>
    </row>
    <row r="15" spans="1:3" ht="48.75" customHeight="1">
      <c r="B15" s="135" t="s">
        <v>13</v>
      </c>
      <c r="C15" s="154" t="s">
        <v>14</v>
      </c>
    </row>
    <row r="16" spans="1:3" ht="48.75" customHeight="1" thickBot="1">
      <c r="B16" s="137" t="s">
        <v>15</v>
      </c>
      <c r="C16" s="142" t="s">
        <v>16</v>
      </c>
    </row>
    <row r="17" spans="2:9" ht="15.75" thickBot="1">
      <c r="B17" s="132"/>
      <c r="C17" s="133"/>
      <c r="D17" s="133"/>
      <c r="E17" s="133"/>
      <c r="F17" s="133"/>
      <c r="G17" s="133"/>
      <c r="H17" s="133"/>
      <c r="I17" s="133"/>
    </row>
    <row r="18" spans="2:9" ht="13.5" thickBot="1">
      <c r="B18" s="145" t="s">
        <v>17</v>
      </c>
      <c r="C18" s="150">
        <v>8.9994999999999994</v>
      </c>
      <c r="D18" s="146"/>
    </row>
    <row r="19" spans="2:9" ht="13.5" thickBot="1">
      <c r="B19" s="144" t="s">
        <v>18</v>
      </c>
      <c r="C19" s="149">
        <f>ROUND(C18,3)</f>
        <v>9</v>
      </c>
    </row>
    <row r="20" spans="2:9" ht="13.5" thickBot="1">
      <c r="B20" s="143" t="s">
        <v>19</v>
      </c>
      <c r="C20" s="155" t="str">
        <f>IF(C19&lt;5,"Insuf",IF(C19&lt;6.5,"Regular",IF(C19&lt;8,"Bom",IF(C19&lt;9,"Muito Bom","Excelente"))))</f>
        <v>Excelente</v>
      </c>
    </row>
    <row r="22" spans="2:9">
      <c r="B22" s="34" t="s">
        <v>20</v>
      </c>
    </row>
  </sheetData>
  <sheetProtection password="CC3B" sheet="1" objects="1" scenarios="1" selectLockedCells="1"/>
  <mergeCells count="7">
    <mergeCell ref="B10:C10"/>
    <mergeCell ref="B11:C11"/>
    <mergeCell ref="B2:C2"/>
    <mergeCell ref="B3:C3"/>
    <mergeCell ref="B4:C4"/>
    <mergeCell ref="B5:C5"/>
    <mergeCell ref="B6: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1:AH48"/>
  <sheetViews>
    <sheetView topLeftCell="A34" zoomScale="145" zoomScaleNormal="145" workbookViewId="0">
      <selection activeCell="X39" activeCellId="21" sqref="F7:S7 U7:W7 F9:N9 S9:W9 F13:S13 U13:W13 U13:W13 F17:N17 J15 R15 S17:W17 W15 W21 T21 K21:M21 G21:I21 G23:P23 T23:W23 W28:W30 W32:W34 W36:W37 X39"/>
    </sheetView>
  </sheetViews>
  <sheetFormatPr defaultRowHeight="18"/>
  <cols>
    <col min="1" max="1" width="2.85546875" customWidth="1"/>
    <col min="2" max="2" width="4.140625" style="102" customWidth="1"/>
    <col min="3" max="19" width="4.140625" style="40" customWidth="1"/>
    <col min="20" max="20" width="4.140625" style="43" customWidth="1"/>
    <col min="21" max="21" width="4.140625" style="44" customWidth="1"/>
    <col min="22" max="22" width="4.140625" style="108" customWidth="1"/>
    <col min="23" max="23" width="4.140625" style="109" customWidth="1"/>
    <col min="24" max="24" width="4.140625" style="110" customWidth="1"/>
    <col min="25" max="30" width="0" hidden="1" customWidth="1"/>
    <col min="31" max="31" width="2.85546875" customWidth="1"/>
    <col min="33" max="33" width="12.28515625" bestFit="1" customWidth="1"/>
    <col min="34" max="34" width="12.7109375" customWidth="1"/>
  </cols>
  <sheetData>
    <row r="1" spans="2:31" ht="31.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7"/>
      <c r="T1" s="27"/>
      <c r="U1" s="27"/>
      <c r="V1" s="27"/>
      <c r="W1" s="28"/>
      <c r="X1" s="19"/>
      <c r="AD1" s="29"/>
    </row>
    <row r="2" spans="2:31" ht="14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0"/>
      <c r="U2" s="30"/>
      <c r="V2" s="4"/>
      <c r="W2" s="6"/>
      <c r="X2" s="19"/>
      <c r="AD2" s="29"/>
    </row>
    <row r="3" spans="2:31" ht="18.75" customHeight="1" thickBot="1">
      <c r="B3" s="216" t="s">
        <v>21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</row>
    <row r="4" spans="2:31" ht="18.75" customHeight="1" thickBot="1">
      <c r="B4" s="217" t="s">
        <v>22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9"/>
    </row>
    <row r="5" spans="2:31" ht="11.25" customHeight="1">
      <c r="B5" s="198" t="s">
        <v>23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200"/>
      <c r="AD5" s="31" t="s">
        <v>5</v>
      </c>
    </row>
    <row r="6" spans="2:31" ht="5.2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5"/>
      <c r="W6" s="6"/>
      <c r="X6" s="7"/>
      <c r="AD6" s="32"/>
    </row>
    <row r="7" spans="2:31" ht="13.5" customHeight="1">
      <c r="B7" s="8"/>
      <c r="C7" s="9"/>
      <c r="D7" s="10"/>
      <c r="E7" s="11" t="s">
        <v>24</v>
      </c>
      <c r="F7" s="208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10"/>
      <c r="T7" s="12" t="s">
        <v>25</v>
      </c>
      <c r="U7" s="220"/>
      <c r="V7" s="202"/>
      <c r="W7" s="203"/>
      <c r="X7" s="7"/>
      <c r="AD7" s="33" t="s">
        <v>26</v>
      </c>
    </row>
    <row r="8" spans="2:31" ht="5.2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5"/>
      <c r="U8" s="16"/>
      <c r="V8" s="16"/>
      <c r="W8" s="17"/>
      <c r="X8" s="7"/>
      <c r="AD8" s="33"/>
    </row>
    <row r="9" spans="2:31" s="34" customFormat="1" ht="12.75">
      <c r="B9" s="18"/>
      <c r="C9" s="19"/>
      <c r="D9" s="19"/>
      <c r="E9" s="20" t="s">
        <v>27</v>
      </c>
      <c r="F9" s="204"/>
      <c r="G9" s="202"/>
      <c r="H9" s="202"/>
      <c r="I9" s="202"/>
      <c r="J9" s="202"/>
      <c r="K9" s="202"/>
      <c r="L9" s="202"/>
      <c r="M9" s="202"/>
      <c r="N9" s="203"/>
      <c r="O9" s="1"/>
      <c r="P9" s="1"/>
      <c r="Q9" s="19"/>
      <c r="R9" s="21" t="s">
        <v>28</v>
      </c>
      <c r="S9" s="211"/>
      <c r="T9" s="212"/>
      <c r="U9" s="212"/>
      <c r="V9" s="212"/>
      <c r="W9" s="213"/>
      <c r="X9" s="7"/>
      <c r="AD9" s="35"/>
      <c r="AE9"/>
    </row>
    <row r="10" spans="2:31" ht="5.25" customHeight="1" thickBot="1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6"/>
      <c r="AD10" s="36"/>
    </row>
    <row r="11" spans="2:31" ht="11.25" customHeight="1" thickBot="1">
      <c r="B11" s="198" t="s">
        <v>29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200"/>
      <c r="AD11" s="36"/>
    </row>
    <row r="12" spans="2:31" ht="5.25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5"/>
      <c r="W12" s="6"/>
      <c r="X12" s="7"/>
      <c r="AD12" s="205" t="s">
        <v>9</v>
      </c>
    </row>
    <row r="13" spans="2:31" ht="12.75" customHeight="1">
      <c r="B13" s="8"/>
      <c r="C13" s="9"/>
      <c r="D13" s="10"/>
      <c r="E13" s="11" t="s">
        <v>24</v>
      </c>
      <c r="F13" s="208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10"/>
      <c r="T13" s="12" t="s">
        <v>25</v>
      </c>
      <c r="U13" s="204"/>
      <c r="V13" s="202"/>
      <c r="W13" s="203"/>
      <c r="X13" s="7"/>
      <c r="AD13" s="206"/>
    </row>
    <row r="14" spans="2:31" ht="6.75" customHeight="1" thickBot="1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  <c r="U14" s="16"/>
      <c r="V14" s="16"/>
      <c r="W14" s="17"/>
      <c r="X14" s="7"/>
      <c r="AD14" s="207"/>
    </row>
    <row r="15" spans="2:31" ht="12.75" customHeight="1">
      <c r="B15" s="39" t="s">
        <v>30</v>
      </c>
      <c r="C15" s="3"/>
      <c r="D15" s="1"/>
      <c r="F15" s="41"/>
      <c r="G15" s="1"/>
      <c r="I15" s="42" t="s">
        <v>31</v>
      </c>
      <c r="J15" s="118"/>
      <c r="K15" s="1"/>
      <c r="M15" s="1"/>
      <c r="N15" s="41"/>
      <c r="O15" s="17"/>
      <c r="Q15" s="42" t="s">
        <v>32</v>
      </c>
      <c r="R15" s="119"/>
      <c r="S15" s="17"/>
      <c r="V15" s="42" t="s">
        <v>33</v>
      </c>
      <c r="W15" s="119" t="s">
        <v>34</v>
      </c>
      <c r="X15" s="45"/>
      <c r="AD15" s="46"/>
    </row>
    <row r="16" spans="2:31" ht="5.25" customHeight="1" thickBo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  <c r="P16" s="48"/>
      <c r="Q16" s="48"/>
      <c r="R16" s="48" t="s">
        <v>35</v>
      </c>
      <c r="S16" s="48"/>
      <c r="T16" s="49"/>
      <c r="U16" s="48"/>
      <c r="V16" s="48"/>
      <c r="W16" s="1"/>
      <c r="X16" s="7"/>
      <c r="AD16" s="50"/>
    </row>
    <row r="17" spans="2:30" ht="12.75" customHeight="1">
      <c r="B17" s="18"/>
      <c r="C17" s="19"/>
      <c r="D17" s="19"/>
      <c r="E17" s="20" t="s">
        <v>27</v>
      </c>
      <c r="F17" s="204"/>
      <c r="G17" s="202"/>
      <c r="H17" s="202"/>
      <c r="I17" s="202"/>
      <c r="J17" s="202"/>
      <c r="K17" s="202"/>
      <c r="L17" s="202"/>
      <c r="M17" s="202"/>
      <c r="N17" s="203"/>
      <c r="O17" s="1"/>
      <c r="P17" s="1"/>
      <c r="Q17" s="19"/>
      <c r="R17" s="21" t="s">
        <v>28</v>
      </c>
      <c r="S17" s="211"/>
      <c r="T17" s="212"/>
      <c r="U17" s="212"/>
      <c r="V17" s="212"/>
      <c r="W17" s="213"/>
      <c r="X17" s="7"/>
      <c r="AD17" s="214" t="s">
        <v>13</v>
      </c>
    </row>
    <row r="18" spans="2:30" ht="6" customHeight="1" thickBot="1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3"/>
      <c r="P18" s="23"/>
      <c r="Q18" s="23"/>
      <c r="R18" s="23"/>
      <c r="S18" s="23"/>
      <c r="T18" s="54"/>
      <c r="U18" s="54"/>
      <c r="V18" s="55"/>
      <c r="W18" s="56"/>
      <c r="X18" s="57"/>
      <c r="AD18" s="215"/>
    </row>
    <row r="19" spans="2:30" ht="11.25" customHeight="1">
      <c r="B19" s="198" t="s">
        <v>36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200"/>
      <c r="AD19" s="58" t="s">
        <v>15</v>
      </c>
    </row>
    <row r="20" spans="2:30" ht="5.25" customHeight="1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5"/>
      <c r="W20" s="6"/>
      <c r="X20" s="7"/>
      <c r="AD20" s="59"/>
    </row>
    <row r="21" spans="2:30" ht="14.25" customHeight="1" thickBot="1">
      <c r="B21" s="39" t="s">
        <v>37</v>
      </c>
      <c r="D21" s="1"/>
      <c r="E21" s="1"/>
      <c r="F21" s="17" t="s">
        <v>38</v>
      </c>
      <c r="G21" s="201"/>
      <c r="H21" s="202"/>
      <c r="I21" s="203"/>
      <c r="J21" s="17" t="s">
        <v>39</v>
      </c>
      <c r="K21" s="201">
        <v>45535</v>
      </c>
      <c r="L21" s="202"/>
      <c r="M21" s="203"/>
      <c r="N21" s="60"/>
      <c r="P21" s="1" t="s">
        <v>40</v>
      </c>
      <c r="Q21" s="60"/>
      <c r="R21" s="61"/>
      <c r="S21" s="42" t="s">
        <v>41</v>
      </c>
      <c r="T21" s="119"/>
      <c r="U21" s="17"/>
      <c r="V21" s="62" t="s">
        <v>42</v>
      </c>
      <c r="W21" s="120" t="s">
        <v>34</v>
      </c>
      <c r="X21" s="63"/>
      <c r="AD21" s="64"/>
    </row>
    <row r="22" spans="2:30" ht="6" customHeight="1">
      <c r="B22" s="65"/>
      <c r="D22" s="1"/>
      <c r="E22" s="41"/>
      <c r="F22" s="41"/>
      <c r="G22" s="4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T22" s="66"/>
      <c r="U22" s="67"/>
      <c r="V22" s="67"/>
      <c r="W22" s="67"/>
      <c r="X22" s="7"/>
    </row>
    <row r="23" spans="2:30" ht="14.25" customHeight="1">
      <c r="B23" s="68"/>
      <c r="C23" s="1"/>
      <c r="D23" s="1"/>
      <c r="E23" s="1"/>
      <c r="F23" s="69" t="s">
        <v>43</v>
      </c>
      <c r="G23" s="204" t="s">
        <v>44</v>
      </c>
      <c r="H23" s="202"/>
      <c r="I23" s="202"/>
      <c r="J23" s="202"/>
      <c r="K23" s="202"/>
      <c r="L23" s="202"/>
      <c r="M23" s="202"/>
      <c r="N23" s="202"/>
      <c r="O23" s="202"/>
      <c r="P23" s="203"/>
      <c r="Q23" s="1"/>
      <c r="R23" s="1"/>
      <c r="S23" s="62" t="s">
        <v>45</v>
      </c>
      <c r="T23" s="204"/>
      <c r="U23" s="202"/>
      <c r="V23" s="202"/>
      <c r="W23" s="203"/>
      <c r="X23" s="7"/>
    </row>
    <row r="24" spans="2:30" ht="6" customHeight="1" thickBot="1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53"/>
      <c r="Q24" s="53"/>
      <c r="R24" s="71"/>
      <c r="S24" s="71"/>
      <c r="T24" s="72"/>
      <c r="U24" s="73"/>
      <c r="V24" s="73"/>
      <c r="W24" s="25"/>
      <c r="X24" s="26"/>
    </row>
    <row r="25" spans="2:30" ht="4.5" customHeight="1" thickBot="1"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  <c r="Q25" s="76"/>
      <c r="R25" s="75"/>
      <c r="S25" s="75"/>
      <c r="T25" s="77"/>
      <c r="U25" s="78"/>
      <c r="V25" s="78"/>
      <c r="W25" s="79"/>
      <c r="X25" s="79"/>
    </row>
    <row r="26" spans="2:30" s="77" customFormat="1" ht="13.5" thickBot="1">
      <c r="B26" s="80" t="s">
        <v>46</v>
      </c>
      <c r="C26" s="190" t="s">
        <v>47</v>
      </c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2"/>
      <c r="X26" s="81">
        <f>X27*0.5</f>
        <v>4.3694444444444445</v>
      </c>
    </row>
    <row r="27" spans="2:30" s="77" customFormat="1" ht="20.25" customHeight="1">
      <c r="B27" s="82" t="s">
        <v>48</v>
      </c>
      <c r="C27" s="193" t="s">
        <v>49</v>
      </c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89">
        <f>AVERAGE(W28:W30)</f>
        <v>8.9666666666666668</v>
      </c>
      <c r="X27" s="194">
        <f>AVERAGE(W27,W31,W35)</f>
        <v>8.7388888888888889</v>
      </c>
    </row>
    <row r="28" spans="2:30" s="77" customFormat="1" ht="22.5" customHeight="1">
      <c r="B28" s="83" t="s">
        <v>50</v>
      </c>
      <c r="C28" s="195" t="s">
        <v>51</v>
      </c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19">
        <v>9</v>
      </c>
      <c r="X28" s="194"/>
    </row>
    <row r="29" spans="2:30" s="77" customFormat="1" ht="12.75">
      <c r="B29" s="83" t="s">
        <v>52</v>
      </c>
      <c r="C29" s="195" t="s">
        <v>53</v>
      </c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19">
        <v>8.9</v>
      </c>
      <c r="X29" s="194"/>
    </row>
    <row r="30" spans="2:30" s="77" customFormat="1" ht="13.5" customHeight="1">
      <c r="B30" s="83" t="s">
        <v>54</v>
      </c>
      <c r="C30" s="195" t="s">
        <v>55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19">
        <v>9</v>
      </c>
      <c r="X30" s="194"/>
    </row>
    <row r="31" spans="2:30" s="77" customFormat="1" ht="12.75">
      <c r="B31" s="90" t="s">
        <v>56</v>
      </c>
      <c r="C31" s="196" t="s">
        <v>57</v>
      </c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91">
        <f>AVERAGE(W32:W34)</f>
        <v>8.5</v>
      </c>
      <c r="X31" s="194"/>
    </row>
    <row r="32" spans="2:30" s="77" customFormat="1" ht="12.75">
      <c r="B32" s="83" t="s">
        <v>58</v>
      </c>
      <c r="C32" s="195" t="s">
        <v>59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21">
        <v>9</v>
      </c>
      <c r="X32" s="194"/>
    </row>
    <row r="33" spans="2:34" s="77" customFormat="1" ht="12.75">
      <c r="B33" s="83" t="s">
        <v>60</v>
      </c>
      <c r="C33" s="195" t="s">
        <v>61</v>
      </c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21">
        <v>8.1999999999999993</v>
      </c>
      <c r="X33" s="194"/>
    </row>
    <row r="34" spans="2:34" s="77" customFormat="1" ht="12.75">
      <c r="B34" s="83" t="s">
        <v>62</v>
      </c>
      <c r="C34" s="195" t="s">
        <v>63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21">
        <v>8.3000000000000007</v>
      </c>
      <c r="X34" s="194"/>
    </row>
    <row r="35" spans="2:34" s="77" customFormat="1" ht="17.25" customHeight="1">
      <c r="B35" s="90" t="s">
        <v>64</v>
      </c>
      <c r="C35" s="196" t="s">
        <v>65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91">
        <f>AVERAGE(W36:W37)</f>
        <v>8.75</v>
      </c>
      <c r="X35" s="194"/>
    </row>
    <row r="36" spans="2:34" s="77" customFormat="1" ht="12.75">
      <c r="B36" s="83" t="s">
        <v>66</v>
      </c>
      <c r="C36" s="195" t="s">
        <v>67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21">
        <v>9.3000000000000007</v>
      </c>
      <c r="X36" s="194"/>
    </row>
    <row r="37" spans="2:34" s="77" customFormat="1" ht="13.5" thickBot="1">
      <c r="B37" s="84" t="s">
        <v>68</v>
      </c>
      <c r="C37" s="197" t="s">
        <v>61</v>
      </c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21">
        <v>8.1999999999999993</v>
      </c>
      <c r="X37" s="194"/>
    </row>
    <row r="38" spans="2:34" s="77" customFormat="1" ht="13.5" thickBot="1">
      <c r="B38" s="92" t="s">
        <v>69</v>
      </c>
      <c r="C38" s="189" t="s">
        <v>70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81">
        <f>X39*0.5</f>
        <v>5</v>
      </c>
    </row>
    <row r="39" spans="2:34" s="77" customFormat="1" ht="13.5" thickBot="1">
      <c r="B39" s="93" t="s">
        <v>71</v>
      </c>
      <c r="C39" s="174" t="s">
        <v>72</v>
      </c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6"/>
      <c r="X39" s="124">
        <v>10</v>
      </c>
    </row>
    <row r="40" spans="2:34" s="77" customFormat="1" ht="18" hidden="1" customHeight="1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77" t="s">
        <v>73</v>
      </c>
      <c r="U40" s="177"/>
      <c r="V40" s="177"/>
      <c r="W40" s="177"/>
      <c r="X40" s="178"/>
    </row>
    <row r="41" spans="2:34" s="77" customFormat="1" ht="35.25" hidden="1" customHeight="1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4" t="s">
        <v>74</v>
      </c>
      <c r="U41" s="179" t="e">
        <f xml:space="preserve"> X26+X38+#REF!</f>
        <v>#REF!</v>
      </c>
      <c r="V41" s="179"/>
      <c r="W41" s="180"/>
      <c r="X41" s="181"/>
    </row>
    <row r="42" spans="2:34" s="77" customFormat="1" ht="5.25" customHeight="1" thickBot="1">
      <c r="B42" s="182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4"/>
    </row>
    <row r="43" spans="2:34" s="95" customFormat="1" ht="15">
      <c r="B43" s="96"/>
      <c r="C43" s="185" t="s">
        <v>75</v>
      </c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6">
        <f>ROUND(X26+X38,3)</f>
        <v>9.3689999999999998</v>
      </c>
      <c r="V43" s="186"/>
      <c r="W43" s="186"/>
      <c r="X43" s="187"/>
      <c r="AG43" s="130"/>
    </row>
    <row r="44" spans="2:34" s="98" customFormat="1" ht="15.75" customHeight="1" thickBot="1">
      <c r="B44" s="156"/>
      <c r="C44" s="170" t="s">
        <v>76</v>
      </c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1" t="str">
        <f>IF(U43&lt;5,"Insuf",IF(U43&lt;6.5,"Regular",IF(U43&lt;8,"Bom","Bom")))</f>
        <v>Bom</v>
      </c>
      <c r="V44" s="171"/>
      <c r="W44" s="171"/>
      <c r="X44" s="172"/>
      <c r="AH44" s="131"/>
    </row>
    <row r="45" spans="2:34" ht="7.5" customHeight="1">
      <c r="B45" s="74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O45" s="188"/>
      <c r="P45" s="188"/>
      <c r="Q45" s="188"/>
      <c r="R45" s="188"/>
      <c r="S45" s="188"/>
      <c r="T45" s="188"/>
      <c r="U45" s="188"/>
      <c r="V45" s="188"/>
      <c r="W45" s="188"/>
      <c r="X45" s="188"/>
    </row>
    <row r="46" spans="2:34" ht="15.75" customHeight="1">
      <c r="D46" s="103" t="s">
        <v>77</v>
      </c>
      <c r="E46" s="104" t="s">
        <v>78</v>
      </c>
      <c r="F46" s="104"/>
      <c r="G46" s="104"/>
      <c r="H46" s="103"/>
      <c r="I46" s="103"/>
      <c r="J46" s="103"/>
      <c r="K46" s="103"/>
      <c r="L46" s="103" t="s">
        <v>79</v>
      </c>
      <c r="M46" s="10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04"/>
    </row>
    <row r="47" spans="2:34" ht="15.75" customHeight="1">
      <c r="D47" s="103" t="s">
        <v>77</v>
      </c>
      <c r="E47" s="104" t="s">
        <v>78</v>
      </c>
      <c r="F47" s="104"/>
      <c r="G47" s="104"/>
      <c r="H47" s="103"/>
      <c r="I47" s="103"/>
      <c r="J47" s="103"/>
      <c r="K47" s="103"/>
      <c r="L47" s="103" t="s">
        <v>80</v>
      </c>
      <c r="M47" s="103"/>
      <c r="N47" s="111"/>
      <c r="O47" s="111"/>
      <c r="P47" s="111"/>
      <c r="Q47" s="111"/>
      <c r="R47" s="111"/>
      <c r="S47" s="111"/>
      <c r="T47" s="111"/>
      <c r="U47" s="111"/>
      <c r="V47" s="111"/>
      <c r="W47" s="112"/>
      <c r="X47" s="104"/>
    </row>
    <row r="48" spans="2:34" ht="18.75">
      <c r="B48" s="7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06"/>
      <c r="U48" s="101"/>
      <c r="V48" s="107"/>
      <c r="W48" s="105"/>
      <c r="X48" s="104"/>
    </row>
  </sheetData>
  <sheetProtection password="CC3B" sheet="1" objects="1" scenarios="1" selectLockedCells="1"/>
  <mergeCells count="44">
    <mergeCell ref="F9:N9"/>
    <mergeCell ref="S9:W9"/>
    <mergeCell ref="B3:X3"/>
    <mergeCell ref="B4:X4"/>
    <mergeCell ref="B5:X5"/>
    <mergeCell ref="F7:S7"/>
    <mergeCell ref="U7:W7"/>
    <mergeCell ref="B11:X11"/>
    <mergeCell ref="AD12:AD14"/>
    <mergeCell ref="F13:S13"/>
    <mergeCell ref="U13:W13"/>
    <mergeCell ref="F17:N17"/>
    <mergeCell ref="S17:W17"/>
    <mergeCell ref="AD17:AD18"/>
    <mergeCell ref="B19:X19"/>
    <mergeCell ref="G21:I21"/>
    <mergeCell ref="K21:M21"/>
    <mergeCell ref="G23:P23"/>
    <mergeCell ref="T23:W23"/>
    <mergeCell ref="C38:W38"/>
    <mergeCell ref="C26:W26"/>
    <mergeCell ref="C27:V27"/>
    <mergeCell ref="X27:X37"/>
    <mergeCell ref="C28:V28"/>
    <mergeCell ref="C29:V29"/>
    <mergeCell ref="C30:V30"/>
    <mergeCell ref="C31:V31"/>
    <mergeCell ref="C32:V32"/>
    <mergeCell ref="C33:V33"/>
    <mergeCell ref="C34:V34"/>
    <mergeCell ref="C35:V35"/>
    <mergeCell ref="C36:V36"/>
    <mergeCell ref="C37:V37"/>
    <mergeCell ref="C44:T44"/>
    <mergeCell ref="U44:X44"/>
    <mergeCell ref="N46:W46"/>
    <mergeCell ref="C39:W39"/>
    <mergeCell ref="T40:X40"/>
    <mergeCell ref="U41:V41"/>
    <mergeCell ref="W41:X41"/>
    <mergeCell ref="B42:X42"/>
    <mergeCell ref="C43:T43"/>
    <mergeCell ref="U43:X43"/>
    <mergeCell ref="O45:X45"/>
  </mergeCells>
  <pageMargins left="0.51181102362204722" right="0.35433070866141736" top="0.27559055118110237" bottom="0.27559055118110237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1:AG62"/>
  <sheetViews>
    <sheetView topLeftCell="A5" zoomScale="175" zoomScaleNormal="175" workbookViewId="0">
      <selection activeCell="W21" sqref="W21"/>
    </sheetView>
  </sheetViews>
  <sheetFormatPr defaultRowHeight="18"/>
  <cols>
    <col min="1" max="1" width="2.85546875" customWidth="1"/>
    <col min="2" max="2" width="4.140625" style="102" customWidth="1"/>
    <col min="3" max="19" width="4.140625" style="40" customWidth="1"/>
    <col min="20" max="20" width="4.140625" style="43" customWidth="1"/>
    <col min="21" max="21" width="4.140625" style="44" customWidth="1"/>
    <col min="22" max="22" width="4.140625" style="108" customWidth="1"/>
    <col min="23" max="23" width="4.140625" style="109" customWidth="1"/>
    <col min="24" max="24" width="4.140625" style="110" customWidth="1"/>
    <col min="25" max="30" width="0" hidden="1" customWidth="1"/>
    <col min="31" max="31" width="2.85546875" customWidth="1"/>
    <col min="33" max="33" width="12.28515625" bestFit="1" customWidth="1"/>
    <col min="34" max="34" width="12.7109375" customWidth="1"/>
  </cols>
  <sheetData>
    <row r="1" spans="2:31" ht="31.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7"/>
      <c r="T1" s="27"/>
      <c r="U1" s="27"/>
      <c r="V1" s="27"/>
      <c r="W1" s="28"/>
      <c r="X1" s="19"/>
      <c r="AD1" s="29"/>
    </row>
    <row r="2" spans="2:31" ht="14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0"/>
      <c r="U2" s="30"/>
      <c r="V2" s="4"/>
      <c r="W2" s="6"/>
      <c r="X2" s="19"/>
      <c r="AD2" s="29"/>
    </row>
    <row r="3" spans="2:31" ht="18.75" customHeight="1" thickBot="1">
      <c r="B3" s="216" t="s">
        <v>21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</row>
    <row r="4" spans="2:31" ht="18.75" customHeight="1" thickBot="1">
      <c r="B4" s="217" t="s">
        <v>81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9"/>
    </row>
    <row r="5" spans="2:31" ht="11.25" customHeight="1">
      <c r="B5" s="198" t="s">
        <v>23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200"/>
      <c r="AD5" s="31" t="s">
        <v>5</v>
      </c>
    </row>
    <row r="6" spans="2:31" ht="5.2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5"/>
      <c r="W6" s="6"/>
      <c r="X6" s="7"/>
      <c r="AD6" s="32"/>
    </row>
    <row r="7" spans="2:31" ht="13.5" customHeight="1">
      <c r="B7" s="8"/>
      <c r="C7" s="9"/>
      <c r="D7" s="10"/>
      <c r="E7" s="11" t="s">
        <v>24</v>
      </c>
      <c r="F7" s="208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10"/>
      <c r="T7" s="12" t="s">
        <v>25</v>
      </c>
      <c r="U7" s="204"/>
      <c r="V7" s="202"/>
      <c r="W7" s="203"/>
      <c r="X7" s="7"/>
      <c r="AD7" s="33" t="s">
        <v>26</v>
      </c>
    </row>
    <row r="8" spans="2:31" ht="5.2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5"/>
      <c r="U8" s="16"/>
      <c r="V8" s="16"/>
      <c r="W8" s="17"/>
      <c r="X8" s="7"/>
      <c r="AD8" s="33"/>
    </row>
    <row r="9" spans="2:31" s="34" customFormat="1" ht="12.75">
      <c r="B9" s="18"/>
      <c r="C9" s="19"/>
      <c r="D9" s="19"/>
      <c r="E9" s="20" t="s">
        <v>27</v>
      </c>
      <c r="F9" s="204"/>
      <c r="G9" s="202"/>
      <c r="H9" s="202"/>
      <c r="I9" s="202"/>
      <c r="J9" s="202"/>
      <c r="K9" s="202"/>
      <c r="L9" s="202"/>
      <c r="M9" s="202"/>
      <c r="N9" s="203"/>
      <c r="O9" s="1"/>
      <c r="P9" s="1"/>
      <c r="Q9" s="19"/>
      <c r="R9" s="21" t="s">
        <v>28</v>
      </c>
      <c r="S9" s="211"/>
      <c r="T9" s="212"/>
      <c r="U9" s="212"/>
      <c r="V9" s="212"/>
      <c r="W9" s="213"/>
      <c r="X9" s="7"/>
      <c r="AD9" s="35"/>
      <c r="AE9"/>
    </row>
    <row r="10" spans="2:31" ht="5.25" customHeight="1" thickBot="1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6"/>
      <c r="AD10" s="36"/>
    </row>
    <row r="11" spans="2:31" ht="11.25" customHeight="1" thickBot="1">
      <c r="B11" s="198" t="s">
        <v>29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200"/>
      <c r="AD11" s="36"/>
    </row>
    <row r="12" spans="2:31" ht="5.25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5"/>
      <c r="W12" s="6"/>
      <c r="X12" s="7"/>
      <c r="AD12" s="205" t="s">
        <v>9</v>
      </c>
    </row>
    <row r="13" spans="2:31" ht="12.75" customHeight="1">
      <c r="B13" s="8"/>
      <c r="C13" s="9"/>
      <c r="D13" s="10"/>
      <c r="E13" s="11" t="s">
        <v>24</v>
      </c>
      <c r="F13" s="208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10"/>
      <c r="T13" s="12" t="s">
        <v>25</v>
      </c>
      <c r="U13" s="204"/>
      <c r="V13" s="202"/>
      <c r="W13" s="203"/>
      <c r="X13" s="7"/>
      <c r="AD13" s="206"/>
    </row>
    <row r="14" spans="2:31" ht="6.75" customHeight="1" thickBot="1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  <c r="U14" s="16"/>
      <c r="V14" s="16"/>
      <c r="W14" s="17"/>
      <c r="X14" s="7"/>
      <c r="AD14" s="207"/>
    </row>
    <row r="15" spans="2:31" ht="12.75" customHeight="1">
      <c r="B15" s="39" t="s">
        <v>30</v>
      </c>
      <c r="C15" s="3"/>
      <c r="D15" s="1"/>
      <c r="F15" s="41"/>
      <c r="G15" s="1"/>
      <c r="I15" s="42" t="s">
        <v>31</v>
      </c>
      <c r="J15" s="118"/>
      <c r="K15" s="1"/>
      <c r="M15" s="1"/>
      <c r="N15" s="41"/>
      <c r="O15" s="17"/>
      <c r="Q15" s="42" t="s">
        <v>32</v>
      </c>
      <c r="R15" s="119" t="s">
        <v>34</v>
      </c>
      <c r="S15" s="17"/>
      <c r="V15" s="42" t="s">
        <v>33</v>
      </c>
      <c r="W15" s="119"/>
      <c r="X15" s="45"/>
      <c r="AD15" s="46"/>
    </row>
    <row r="16" spans="2:31" ht="5.25" customHeight="1" thickBo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  <c r="P16" s="48"/>
      <c r="Q16" s="48"/>
      <c r="R16" s="48" t="s">
        <v>35</v>
      </c>
      <c r="S16" s="48"/>
      <c r="T16" s="49"/>
      <c r="U16" s="48"/>
      <c r="V16" s="48"/>
      <c r="W16" s="1"/>
      <c r="X16" s="7"/>
      <c r="AD16" s="50"/>
    </row>
    <row r="17" spans="2:30" ht="12.75" customHeight="1">
      <c r="B17" s="18"/>
      <c r="C17" s="19"/>
      <c r="D17" s="19"/>
      <c r="E17" s="20" t="s">
        <v>27</v>
      </c>
      <c r="F17" s="204"/>
      <c r="G17" s="202"/>
      <c r="H17" s="202"/>
      <c r="I17" s="202"/>
      <c r="J17" s="202"/>
      <c r="K17" s="202"/>
      <c r="L17" s="202"/>
      <c r="M17" s="202"/>
      <c r="N17" s="203"/>
      <c r="O17" s="1"/>
      <c r="P17" s="1"/>
      <c r="Q17" s="19"/>
      <c r="R17" s="21" t="s">
        <v>28</v>
      </c>
      <c r="S17" s="211"/>
      <c r="T17" s="212"/>
      <c r="U17" s="212"/>
      <c r="V17" s="212"/>
      <c r="W17" s="213"/>
      <c r="X17" s="7"/>
      <c r="AD17" s="214" t="s">
        <v>13</v>
      </c>
    </row>
    <row r="18" spans="2:30" ht="6" customHeight="1" thickBot="1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3"/>
      <c r="P18" s="23"/>
      <c r="Q18" s="23"/>
      <c r="R18" s="23"/>
      <c r="S18" s="23"/>
      <c r="T18" s="54"/>
      <c r="U18" s="54"/>
      <c r="V18" s="55"/>
      <c r="W18" s="56"/>
      <c r="X18" s="57"/>
      <c r="AD18" s="215"/>
    </row>
    <row r="19" spans="2:30" ht="11.25" customHeight="1">
      <c r="B19" s="198" t="s">
        <v>36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200"/>
      <c r="AD19" s="58" t="s">
        <v>15</v>
      </c>
    </row>
    <row r="20" spans="2:30" ht="5.25" customHeight="1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5"/>
      <c r="W20" s="6"/>
      <c r="X20" s="7"/>
      <c r="AD20" s="59"/>
    </row>
    <row r="21" spans="2:30" ht="14.25" customHeight="1" thickBot="1">
      <c r="B21" s="39" t="s">
        <v>37</v>
      </c>
      <c r="D21" s="1"/>
      <c r="E21" s="1"/>
      <c r="F21" s="17" t="s">
        <v>38</v>
      </c>
      <c r="G21" s="201"/>
      <c r="H21" s="202"/>
      <c r="I21" s="203"/>
      <c r="J21" s="17" t="s">
        <v>39</v>
      </c>
      <c r="K21" s="201">
        <v>45535</v>
      </c>
      <c r="L21" s="202"/>
      <c r="M21" s="203"/>
      <c r="N21" s="60"/>
      <c r="P21" s="1" t="s">
        <v>40</v>
      </c>
      <c r="Q21" s="60"/>
      <c r="R21" s="61"/>
      <c r="S21" s="42" t="s">
        <v>41</v>
      </c>
      <c r="T21" s="119" t="s">
        <v>34</v>
      </c>
      <c r="U21" s="17"/>
      <c r="V21" s="62" t="s">
        <v>42</v>
      </c>
      <c r="W21" s="120"/>
      <c r="X21" s="63"/>
      <c r="AD21" s="64"/>
    </row>
    <row r="22" spans="2:30" ht="6" customHeight="1">
      <c r="B22" s="65"/>
      <c r="D22" s="1"/>
      <c r="E22" s="41"/>
      <c r="F22" s="41"/>
      <c r="G22" s="4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T22" s="66"/>
      <c r="U22" s="67"/>
      <c r="V22" s="67"/>
      <c r="W22" s="67"/>
      <c r="X22" s="7"/>
    </row>
    <row r="23" spans="2:30" ht="14.25" customHeight="1">
      <c r="B23" s="68"/>
      <c r="C23" s="1"/>
      <c r="D23" s="1"/>
      <c r="E23" s="1"/>
      <c r="F23" s="69" t="s">
        <v>43</v>
      </c>
      <c r="G23" s="204" t="s">
        <v>44</v>
      </c>
      <c r="H23" s="202"/>
      <c r="I23" s="202"/>
      <c r="J23" s="202"/>
      <c r="K23" s="202"/>
      <c r="L23" s="202"/>
      <c r="M23" s="202"/>
      <c r="N23" s="202"/>
      <c r="O23" s="202"/>
      <c r="P23" s="203"/>
      <c r="Q23" s="1"/>
      <c r="R23" s="1"/>
      <c r="S23" s="62" t="s">
        <v>45</v>
      </c>
      <c r="T23" s="204" t="s">
        <v>82</v>
      </c>
      <c r="U23" s="202"/>
      <c r="V23" s="202"/>
      <c r="W23" s="203"/>
      <c r="X23" s="7"/>
    </row>
    <row r="24" spans="2:30" ht="6" customHeight="1" thickBot="1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53"/>
      <c r="Q24" s="53"/>
      <c r="R24" s="71"/>
      <c r="S24" s="71"/>
      <c r="T24" s="72"/>
      <c r="U24" s="73"/>
      <c r="V24" s="73"/>
      <c r="W24" s="25"/>
      <c r="X24" s="26"/>
    </row>
    <row r="25" spans="2:30" ht="4.5" customHeight="1" thickBot="1"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  <c r="Q25" s="76"/>
      <c r="R25" s="75"/>
      <c r="S25" s="75"/>
      <c r="T25" s="77"/>
      <c r="U25" s="78"/>
      <c r="V25" s="78"/>
      <c r="W25" s="79"/>
      <c r="X25" s="79"/>
    </row>
    <row r="26" spans="2:30" s="77" customFormat="1" ht="13.5" thickBot="1">
      <c r="B26" s="80" t="s">
        <v>83</v>
      </c>
      <c r="C26" s="191" t="s">
        <v>84</v>
      </c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81">
        <f>AVERAGE(X28,X34,X37)*0.75</f>
        <v>6.3724999999999996</v>
      </c>
    </row>
    <row r="27" spans="2:30" s="77" customFormat="1" ht="12.75">
      <c r="B27" s="113" t="s">
        <v>85</v>
      </c>
      <c r="C27" s="247" t="s">
        <v>86</v>
      </c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8"/>
    </row>
    <row r="28" spans="2:30" s="77" customFormat="1" ht="12.75">
      <c r="B28" s="83" t="s">
        <v>87</v>
      </c>
      <c r="C28" s="241" t="s">
        <v>88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2"/>
      <c r="W28" s="119">
        <v>9.6</v>
      </c>
      <c r="X28" s="249">
        <f>AVERAGE(W28:W32)</f>
        <v>8.7199999999999989</v>
      </c>
    </row>
    <row r="29" spans="2:30" s="77" customFormat="1" ht="22.5" customHeight="1">
      <c r="B29" s="83" t="s">
        <v>89</v>
      </c>
      <c r="C29" s="241" t="s">
        <v>90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2"/>
      <c r="W29" s="119">
        <v>8.6</v>
      </c>
      <c r="X29" s="194"/>
    </row>
    <row r="30" spans="2:30" s="77" customFormat="1" ht="22.5" customHeight="1">
      <c r="B30" s="83" t="s">
        <v>91</v>
      </c>
      <c r="C30" s="250" t="s">
        <v>92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2"/>
      <c r="W30" s="119">
        <v>7.6</v>
      </c>
      <c r="X30" s="194"/>
    </row>
    <row r="31" spans="2:30" s="77" customFormat="1" ht="12.75">
      <c r="B31" s="83" t="s">
        <v>93</v>
      </c>
      <c r="C31" s="241" t="s">
        <v>94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2"/>
      <c r="W31" s="119">
        <v>9.3000000000000007</v>
      </c>
      <c r="X31" s="194"/>
    </row>
    <row r="32" spans="2:30" s="77" customFormat="1" ht="12.75">
      <c r="B32" s="84" t="s">
        <v>95</v>
      </c>
      <c r="C32" s="243" t="s">
        <v>96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4"/>
      <c r="W32" s="121">
        <v>8.5</v>
      </c>
      <c r="X32" s="194"/>
    </row>
    <row r="33" spans="2:31" s="77" customFormat="1" ht="12.75">
      <c r="B33" s="85" t="s">
        <v>97</v>
      </c>
      <c r="C33" s="228" t="s">
        <v>98</v>
      </c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9"/>
    </row>
    <row r="34" spans="2:31" s="77" customFormat="1" ht="12.75">
      <c r="B34" s="86" t="s">
        <v>99</v>
      </c>
      <c r="C34" s="230" t="s">
        <v>100</v>
      </c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1"/>
      <c r="W34" s="122">
        <v>7.5</v>
      </c>
      <c r="X34" s="194">
        <f>AVERAGE(W34:W35)</f>
        <v>8.5500000000000007</v>
      </c>
    </row>
    <row r="35" spans="2:31" s="77" customFormat="1" ht="12.75">
      <c r="B35" s="83" t="s">
        <v>101</v>
      </c>
      <c r="C35" s="232" t="s">
        <v>102</v>
      </c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4"/>
      <c r="W35" s="119">
        <v>9.6</v>
      </c>
      <c r="X35" s="194"/>
    </row>
    <row r="36" spans="2:31" s="77" customFormat="1" ht="12.75" customHeight="1">
      <c r="B36" s="85" t="s">
        <v>103</v>
      </c>
      <c r="C36" s="235" t="s">
        <v>104</v>
      </c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7"/>
    </row>
    <row r="37" spans="2:31" s="77" customFormat="1" ht="12.75">
      <c r="B37" s="86" t="s">
        <v>105</v>
      </c>
      <c r="C37" s="238" t="s">
        <v>106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40"/>
      <c r="W37" s="122">
        <v>8.5</v>
      </c>
      <c r="X37" s="194">
        <f>AVERAGE(W37:W41)</f>
        <v>8.2199999999999989</v>
      </c>
    </row>
    <row r="38" spans="2:31" s="77" customFormat="1" ht="22.5" customHeight="1">
      <c r="B38" s="86" t="s">
        <v>107</v>
      </c>
      <c r="C38" s="241" t="s">
        <v>108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2"/>
      <c r="W38" s="122">
        <v>7.5</v>
      </c>
      <c r="X38" s="194"/>
      <c r="AE38" s="87"/>
    </row>
    <row r="39" spans="2:31" s="77" customFormat="1" ht="12.75" customHeight="1">
      <c r="B39" s="86" t="s">
        <v>109</v>
      </c>
      <c r="C39" s="243" t="s">
        <v>110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4"/>
      <c r="W39" s="122">
        <v>8.6</v>
      </c>
      <c r="X39" s="194"/>
    </row>
    <row r="40" spans="2:31" s="77" customFormat="1" ht="12.75">
      <c r="B40" s="86" t="s">
        <v>111</v>
      </c>
      <c r="C40" s="243" t="s">
        <v>112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4"/>
      <c r="W40" s="122">
        <v>8.1999999999999993</v>
      </c>
      <c r="X40" s="194"/>
    </row>
    <row r="41" spans="2:31" s="77" customFormat="1" ht="13.5" customHeight="1" thickBot="1">
      <c r="B41" s="128" t="s">
        <v>113</v>
      </c>
      <c r="C41" s="245" t="s">
        <v>114</v>
      </c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6"/>
      <c r="W41" s="129">
        <v>8.3000000000000007</v>
      </c>
      <c r="X41" s="226"/>
    </row>
    <row r="42" spans="2:31" s="77" customFormat="1" ht="13.5" thickBot="1">
      <c r="B42" s="114" t="s">
        <v>46</v>
      </c>
      <c r="C42" s="221" t="s">
        <v>47</v>
      </c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3"/>
      <c r="X42" s="115">
        <f>X43*0.25</f>
        <v>2.125</v>
      </c>
    </row>
    <row r="43" spans="2:31" s="77" customFormat="1" ht="20.25" customHeight="1">
      <c r="B43" s="113" t="s">
        <v>48</v>
      </c>
      <c r="C43" s="224" t="s">
        <v>49</v>
      </c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125">
        <f>AVERAGE(W44:W46)</f>
        <v>8.6</v>
      </c>
      <c r="X43" s="225">
        <f>AVERAGE(W43,W47,W51)</f>
        <v>8.5</v>
      </c>
    </row>
    <row r="44" spans="2:31" s="77" customFormat="1" ht="22.5" customHeight="1">
      <c r="B44" s="83" t="s">
        <v>50</v>
      </c>
      <c r="C44" s="195" t="s">
        <v>51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19">
        <v>9.3000000000000007</v>
      </c>
      <c r="X44" s="194"/>
    </row>
    <row r="45" spans="2:31" s="77" customFormat="1" ht="12.75">
      <c r="B45" s="83" t="s">
        <v>52</v>
      </c>
      <c r="C45" s="195" t="s">
        <v>53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19">
        <v>8.1999999999999993</v>
      </c>
      <c r="X45" s="194"/>
    </row>
    <row r="46" spans="2:31" s="77" customFormat="1" ht="13.5" customHeight="1">
      <c r="B46" s="83" t="s">
        <v>54</v>
      </c>
      <c r="C46" s="195" t="s">
        <v>55</v>
      </c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19">
        <v>8.3000000000000007</v>
      </c>
      <c r="X46" s="194"/>
    </row>
    <row r="47" spans="2:31" s="77" customFormat="1" ht="12.75">
      <c r="B47" s="90" t="s">
        <v>56</v>
      </c>
      <c r="C47" s="196" t="s">
        <v>57</v>
      </c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91">
        <f>AVERAGE(W48:W50)</f>
        <v>8.2000000000000011</v>
      </c>
      <c r="X47" s="194"/>
    </row>
    <row r="48" spans="2:31" s="77" customFormat="1" ht="12.75">
      <c r="B48" s="83" t="s">
        <v>58</v>
      </c>
      <c r="C48" s="195" t="s">
        <v>59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21">
        <v>8.1999999999999993</v>
      </c>
      <c r="X48" s="194"/>
    </row>
    <row r="49" spans="2:33" s="77" customFormat="1" ht="12.75">
      <c r="B49" s="83" t="s">
        <v>60</v>
      </c>
      <c r="C49" s="195" t="s">
        <v>61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21">
        <v>9.3000000000000007</v>
      </c>
      <c r="X49" s="194"/>
    </row>
    <row r="50" spans="2:33" s="77" customFormat="1" ht="12.75">
      <c r="B50" s="83" t="s">
        <v>62</v>
      </c>
      <c r="C50" s="195" t="s">
        <v>63</v>
      </c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21">
        <v>7.1</v>
      </c>
      <c r="X50" s="194"/>
    </row>
    <row r="51" spans="2:33" s="77" customFormat="1" ht="17.25" customHeight="1">
      <c r="B51" s="90" t="s">
        <v>64</v>
      </c>
      <c r="C51" s="196" t="s">
        <v>65</v>
      </c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91">
        <f>AVERAGE(W52:W53)</f>
        <v>8.6999999999999993</v>
      </c>
      <c r="X51" s="194"/>
    </row>
    <row r="52" spans="2:33" s="77" customFormat="1" ht="12.75">
      <c r="B52" s="83" t="s">
        <v>66</v>
      </c>
      <c r="C52" s="195" t="s">
        <v>67</v>
      </c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21">
        <v>8.3000000000000007</v>
      </c>
      <c r="X52" s="194"/>
    </row>
    <row r="53" spans="2:33" s="77" customFormat="1" ht="13.5" thickBot="1">
      <c r="B53" s="126" t="s">
        <v>68</v>
      </c>
      <c r="C53" s="227" t="s">
        <v>61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127">
        <v>9.1</v>
      </c>
      <c r="X53" s="226"/>
    </row>
    <row r="54" spans="2:33" s="77" customFormat="1" ht="18" hidden="1" customHeight="1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177" t="s">
        <v>73</v>
      </c>
      <c r="U54" s="177"/>
      <c r="V54" s="177"/>
      <c r="W54" s="177"/>
      <c r="X54" s="178"/>
    </row>
    <row r="55" spans="2:33" s="77" customFormat="1" ht="35.25" hidden="1" customHeight="1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4" t="s">
        <v>74</v>
      </c>
      <c r="U55" s="179" t="e">
        <f xml:space="preserve"> X42+#REF!+X26</f>
        <v>#REF!</v>
      </c>
      <c r="V55" s="179"/>
      <c r="W55" s="180"/>
      <c r="X55" s="181"/>
    </row>
    <row r="56" spans="2:33" s="77" customFormat="1" ht="5.25" customHeight="1" thickBot="1">
      <c r="B56" s="182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4"/>
    </row>
    <row r="57" spans="2:33" s="95" customFormat="1" ht="15">
      <c r="B57" s="96"/>
      <c r="C57" s="185" t="s">
        <v>75</v>
      </c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6">
        <f>ROUND(X26+X42,3)</f>
        <v>8.4979999999999993</v>
      </c>
      <c r="V57" s="186"/>
      <c r="W57" s="186"/>
      <c r="X57" s="187"/>
      <c r="AG57" s="97"/>
    </row>
    <row r="58" spans="2:33" s="98" customFormat="1" ht="15.75" customHeight="1" thickBot="1">
      <c r="B58" s="99"/>
      <c r="C58" s="170" t="s">
        <v>76</v>
      </c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1" t="str">
        <f>IF(U57&lt;5,"Insuf",IF(U57&lt;6.5,"Regular",IF(U57&lt;8,"Bom","Muito Bom")))</f>
        <v>Muito Bom</v>
      </c>
      <c r="V58" s="171"/>
      <c r="W58" s="171"/>
      <c r="X58" s="172"/>
    </row>
    <row r="59" spans="2:33" ht="6.75" customHeight="1">
      <c r="B59" s="74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1"/>
      <c r="V59" s="101"/>
      <c r="W59" s="17"/>
      <c r="X59" s="17"/>
    </row>
    <row r="60" spans="2:33" ht="15.75" customHeight="1">
      <c r="D60" s="103" t="s">
        <v>77</v>
      </c>
      <c r="E60" s="104" t="s">
        <v>78</v>
      </c>
      <c r="F60" s="104"/>
      <c r="G60" s="104"/>
      <c r="H60" s="103"/>
      <c r="I60" s="103"/>
      <c r="J60" s="103"/>
      <c r="K60" s="103"/>
      <c r="L60" s="103" t="s">
        <v>79</v>
      </c>
      <c r="M60" s="10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04"/>
    </row>
    <row r="61" spans="2:33" ht="15.75" customHeight="1">
      <c r="D61" s="103" t="s">
        <v>77</v>
      </c>
      <c r="E61" s="104" t="s">
        <v>78</v>
      </c>
      <c r="F61" s="104"/>
      <c r="G61" s="104"/>
      <c r="H61" s="103"/>
      <c r="I61" s="103"/>
      <c r="J61" s="103"/>
      <c r="K61" s="103"/>
      <c r="L61" s="103" t="s">
        <v>80</v>
      </c>
      <c r="M61" s="103"/>
      <c r="N61" s="111"/>
      <c r="O61" s="111"/>
      <c r="P61" s="111"/>
      <c r="Q61" s="111"/>
      <c r="R61" s="111"/>
      <c r="S61" s="111"/>
      <c r="T61" s="111"/>
      <c r="U61" s="111"/>
      <c r="V61" s="111"/>
      <c r="W61" s="112"/>
      <c r="X61" s="104"/>
    </row>
    <row r="62" spans="2:33" ht="18.75">
      <c r="B62" s="74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06"/>
      <c r="U62" s="101"/>
      <c r="V62" s="107"/>
      <c r="W62" s="105"/>
      <c r="X62" s="104"/>
    </row>
  </sheetData>
  <sheetProtection password="CC3B" sheet="1" objects="1" scenarios="1" selectLockedCells="1"/>
  <mergeCells count="60">
    <mergeCell ref="F9:N9"/>
    <mergeCell ref="S9:W9"/>
    <mergeCell ref="B3:X3"/>
    <mergeCell ref="B4:X4"/>
    <mergeCell ref="B5:X5"/>
    <mergeCell ref="F7:S7"/>
    <mergeCell ref="U7:W7"/>
    <mergeCell ref="C26:W26"/>
    <mergeCell ref="B11:X11"/>
    <mergeCell ref="AD12:AD14"/>
    <mergeCell ref="F13:S13"/>
    <mergeCell ref="U13:W13"/>
    <mergeCell ref="F17:N17"/>
    <mergeCell ref="S17:W17"/>
    <mergeCell ref="AD17:AD18"/>
    <mergeCell ref="B19:X19"/>
    <mergeCell ref="G21:I21"/>
    <mergeCell ref="K21:M21"/>
    <mergeCell ref="G23:P23"/>
    <mergeCell ref="T23:W23"/>
    <mergeCell ref="C27:X27"/>
    <mergeCell ref="C28:V28"/>
    <mergeCell ref="X28:X32"/>
    <mergeCell ref="C29:V29"/>
    <mergeCell ref="C30:V30"/>
    <mergeCell ref="C31:V31"/>
    <mergeCell ref="C32:V32"/>
    <mergeCell ref="C37:V37"/>
    <mergeCell ref="X37:X41"/>
    <mergeCell ref="C38:V38"/>
    <mergeCell ref="C39:V39"/>
    <mergeCell ref="C40:V40"/>
    <mergeCell ref="C41:V41"/>
    <mergeCell ref="C33:X33"/>
    <mergeCell ref="C34:V34"/>
    <mergeCell ref="X34:X35"/>
    <mergeCell ref="C35:V35"/>
    <mergeCell ref="C36:X36"/>
    <mergeCell ref="C42:W42"/>
    <mergeCell ref="C43:V43"/>
    <mergeCell ref="X43:X53"/>
    <mergeCell ref="C44:V44"/>
    <mergeCell ref="C45:V45"/>
    <mergeCell ref="C46:V46"/>
    <mergeCell ref="C47:V47"/>
    <mergeCell ref="C48:V48"/>
    <mergeCell ref="C49:V49"/>
    <mergeCell ref="C50:V50"/>
    <mergeCell ref="C51:V51"/>
    <mergeCell ref="C52:V52"/>
    <mergeCell ref="C53:V53"/>
    <mergeCell ref="C58:T58"/>
    <mergeCell ref="U58:X58"/>
    <mergeCell ref="N60:W60"/>
    <mergeCell ref="T54:X54"/>
    <mergeCell ref="U55:V55"/>
    <mergeCell ref="W55:X55"/>
    <mergeCell ref="B56:X56"/>
    <mergeCell ref="C57:T57"/>
    <mergeCell ref="U57:X57"/>
  </mergeCells>
  <pageMargins left="0.51181102362204722" right="0.35433070866141736" top="0.27559055118110237" bottom="0.27559055118110237" header="0" footer="0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B1:AG64"/>
  <sheetViews>
    <sheetView topLeftCell="A47" zoomScale="160" zoomScaleNormal="160" workbookViewId="0">
      <selection activeCell="W30" sqref="W30"/>
    </sheetView>
  </sheetViews>
  <sheetFormatPr defaultRowHeight="18"/>
  <cols>
    <col min="1" max="1" width="2.85546875" customWidth="1"/>
    <col min="2" max="2" width="4.140625" style="102" customWidth="1"/>
    <col min="3" max="19" width="4.140625" style="40" customWidth="1"/>
    <col min="20" max="20" width="4.140625" style="43" customWidth="1"/>
    <col min="21" max="21" width="4.140625" style="44" customWidth="1"/>
    <col min="22" max="22" width="4.140625" style="108" customWidth="1"/>
    <col min="23" max="23" width="4.140625" style="109" customWidth="1"/>
    <col min="24" max="24" width="4.140625" style="110" customWidth="1"/>
    <col min="25" max="30" width="0" hidden="1" customWidth="1"/>
    <col min="31" max="31" width="2.85546875" customWidth="1"/>
    <col min="33" max="33" width="12.28515625" bestFit="1" customWidth="1"/>
    <col min="34" max="34" width="12.7109375" customWidth="1"/>
  </cols>
  <sheetData>
    <row r="1" spans="2:31" ht="31.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7"/>
      <c r="T1" s="27"/>
      <c r="U1" s="27"/>
      <c r="V1" s="27"/>
      <c r="W1" s="28"/>
      <c r="X1" s="19"/>
      <c r="AD1" s="29"/>
    </row>
    <row r="2" spans="2:31" ht="14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0"/>
      <c r="U2" s="30"/>
      <c r="V2" s="4"/>
      <c r="W2" s="6"/>
      <c r="X2" s="19"/>
      <c r="AD2" s="29"/>
    </row>
    <row r="3" spans="2:31" ht="18.75" customHeight="1" thickBot="1">
      <c r="B3" s="216" t="s">
        <v>21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</row>
    <row r="4" spans="2:31" ht="18.75" customHeight="1" thickBot="1">
      <c r="B4" s="217" t="s">
        <v>115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9"/>
    </row>
    <row r="5" spans="2:31" ht="11.25" customHeight="1">
      <c r="B5" s="198" t="s">
        <v>23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200"/>
      <c r="AD5" s="31" t="s">
        <v>5</v>
      </c>
    </row>
    <row r="6" spans="2:31" ht="5.2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5"/>
      <c r="W6" s="6"/>
      <c r="X6" s="7"/>
      <c r="AD6" s="32"/>
    </row>
    <row r="7" spans="2:31" ht="13.5" customHeight="1">
      <c r="B7" s="8"/>
      <c r="C7" s="9"/>
      <c r="D7" s="10"/>
      <c r="E7" s="11" t="s">
        <v>24</v>
      </c>
      <c r="F7" s="208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10"/>
      <c r="T7" s="12" t="s">
        <v>25</v>
      </c>
      <c r="U7" s="204"/>
      <c r="V7" s="202"/>
      <c r="W7" s="203"/>
      <c r="X7" s="7"/>
      <c r="AD7" s="33" t="s">
        <v>26</v>
      </c>
    </row>
    <row r="8" spans="2:31" ht="5.2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5"/>
      <c r="U8" s="16"/>
      <c r="V8" s="16"/>
      <c r="W8" s="17"/>
      <c r="X8" s="7"/>
      <c r="AD8" s="33"/>
    </row>
    <row r="9" spans="2:31" s="34" customFormat="1" ht="12.75">
      <c r="B9" s="18"/>
      <c r="C9" s="19"/>
      <c r="D9" s="19"/>
      <c r="E9" s="20" t="s">
        <v>27</v>
      </c>
      <c r="F9" s="204"/>
      <c r="G9" s="202"/>
      <c r="H9" s="202"/>
      <c r="I9" s="202"/>
      <c r="J9" s="202"/>
      <c r="K9" s="202"/>
      <c r="L9" s="202"/>
      <c r="M9" s="202"/>
      <c r="N9" s="203"/>
      <c r="O9" s="1"/>
      <c r="P9" s="1"/>
      <c r="Q9" s="19"/>
      <c r="R9" s="21" t="s">
        <v>28</v>
      </c>
      <c r="S9" s="211"/>
      <c r="T9" s="212"/>
      <c r="U9" s="212"/>
      <c r="V9" s="212"/>
      <c r="W9" s="213"/>
      <c r="X9" s="7"/>
      <c r="AD9" s="35"/>
      <c r="AE9"/>
    </row>
    <row r="10" spans="2:31" ht="5.25" customHeight="1" thickBot="1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6"/>
      <c r="AD10" s="36"/>
    </row>
    <row r="11" spans="2:31" ht="11.25" customHeight="1" thickBot="1">
      <c r="B11" s="198" t="s">
        <v>29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200"/>
      <c r="AD11" s="36"/>
    </row>
    <row r="12" spans="2:31" ht="5.25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5"/>
      <c r="W12" s="6"/>
      <c r="X12" s="7"/>
      <c r="AD12" s="205" t="s">
        <v>9</v>
      </c>
    </row>
    <row r="13" spans="2:31" ht="12.75" customHeight="1">
      <c r="B13" s="8"/>
      <c r="C13" s="9"/>
      <c r="D13" s="10"/>
      <c r="E13" s="11" t="s">
        <v>24</v>
      </c>
      <c r="F13" s="208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10"/>
      <c r="T13" s="12" t="s">
        <v>25</v>
      </c>
      <c r="U13" s="204"/>
      <c r="V13" s="202"/>
      <c r="W13" s="203"/>
      <c r="X13" s="7"/>
      <c r="AD13" s="206"/>
    </row>
    <row r="14" spans="2:31" ht="6.75" customHeight="1" thickBot="1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  <c r="U14" s="16"/>
      <c r="V14" s="16"/>
      <c r="W14" s="17"/>
      <c r="X14" s="7"/>
      <c r="AD14" s="207"/>
    </row>
    <row r="15" spans="2:31" ht="12.75" customHeight="1">
      <c r="B15" s="39" t="s">
        <v>30</v>
      </c>
      <c r="C15" s="3"/>
      <c r="D15" s="1"/>
      <c r="F15" s="41"/>
      <c r="G15" s="1"/>
      <c r="I15" s="42" t="s">
        <v>31</v>
      </c>
      <c r="J15" s="118"/>
      <c r="K15" s="1"/>
      <c r="M15" s="1"/>
      <c r="N15" s="41"/>
      <c r="O15" s="17"/>
      <c r="Q15" s="42" t="s">
        <v>32</v>
      </c>
      <c r="R15" s="119" t="s">
        <v>34</v>
      </c>
      <c r="S15" s="17"/>
      <c r="V15" s="42" t="s">
        <v>33</v>
      </c>
      <c r="W15" s="119"/>
      <c r="X15" s="45"/>
      <c r="AD15" s="46"/>
    </row>
    <row r="16" spans="2:31" ht="5.25" customHeight="1" thickBo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  <c r="P16" s="48"/>
      <c r="Q16" s="48"/>
      <c r="R16" s="48" t="s">
        <v>35</v>
      </c>
      <c r="S16" s="48"/>
      <c r="T16" s="49"/>
      <c r="U16" s="48"/>
      <c r="V16" s="48"/>
      <c r="W16" s="1"/>
      <c r="X16" s="7"/>
      <c r="AD16" s="50"/>
    </row>
    <row r="17" spans="2:30" ht="12.75" customHeight="1">
      <c r="B17" s="18"/>
      <c r="C17" s="19"/>
      <c r="D17" s="19"/>
      <c r="E17" s="20" t="s">
        <v>27</v>
      </c>
      <c r="F17" s="204"/>
      <c r="G17" s="202"/>
      <c r="H17" s="202"/>
      <c r="I17" s="202"/>
      <c r="J17" s="202"/>
      <c r="K17" s="202"/>
      <c r="L17" s="202"/>
      <c r="M17" s="202"/>
      <c r="N17" s="203"/>
      <c r="O17" s="1"/>
      <c r="P17" s="1"/>
      <c r="Q17" s="19"/>
      <c r="R17" s="21" t="s">
        <v>28</v>
      </c>
      <c r="S17" s="211"/>
      <c r="T17" s="212"/>
      <c r="U17" s="212"/>
      <c r="V17" s="212"/>
      <c r="W17" s="213"/>
      <c r="X17" s="7"/>
      <c r="AD17" s="214" t="s">
        <v>13</v>
      </c>
    </row>
    <row r="18" spans="2:30" ht="6" customHeight="1" thickBot="1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3"/>
      <c r="P18" s="23"/>
      <c r="Q18" s="23"/>
      <c r="R18" s="23"/>
      <c r="S18" s="23"/>
      <c r="T18" s="54"/>
      <c r="U18" s="54"/>
      <c r="V18" s="55"/>
      <c r="W18" s="56"/>
      <c r="X18" s="57"/>
      <c r="AD18" s="215"/>
    </row>
    <row r="19" spans="2:30" ht="11.25" customHeight="1">
      <c r="B19" s="198" t="s">
        <v>36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200"/>
      <c r="AD19" s="58" t="s">
        <v>15</v>
      </c>
    </row>
    <row r="20" spans="2:30" ht="5.25" customHeight="1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5"/>
      <c r="W20" s="6"/>
      <c r="X20" s="7"/>
      <c r="AD20" s="59"/>
    </row>
    <row r="21" spans="2:30" ht="14.25" customHeight="1" thickBot="1">
      <c r="B21" s="39" t="s">
        <v>37</v>
      </c>
      <c r="D21" s="1"/>
      <c r="E21" s="1"/>
      <c r="F21" s="17" t="s">
        <v>38</v>
      </c>
      <c r="G21" s="201"/>
      <c r="H21" s="202"/>
      <c r="I21" s="203"/>
      <c r="J21" s="17" t="s">
        <v>39</v>
      </c>
      <c r="K21" s="201">
        <v>45535</v>
      </c>
      <c r="L21" s="202"/>
      <c r="M21" s="203"/>
      <c r="N21" s="60"/>
      <c r="P21" s="1" t="s">
        <v>40</v>
      </c>
      <c r="Q21" s="60"/>
      <c r="R21" s="61"/>
      <c r="S21" s="42" t="s">
        <v>41</v>
      </c>
      <c r="T21" s="119" t="s">
        <v>34</v>
      </c>
      <c r="U21" s="17"/>
      <c r="V21" s="62" t="s">
        <v>42</v>
      </c>
      <c r="W21" s="120"/>
      <c r="X21" s="63"/>
      <c r="AD21" s="64"/>
    </row>
    <row r="22" spans="2:30" ht="6" customHeight="1">
      <c r="B22" s="65"/>
      <c r="D22" s="1"/>
      <c r="E22" s="41"/>
      <c r="F22" s="41"/>
      <c r="G22" s="4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T22" s="66"/>
      <c r="U22" s="67"/>
      <c r="V22" s="67"/>
      <c r="W22" s="67"/>
      <c r="X22" s="7"/>
    </row>
    <row r="23" spans="2:30" ht="14.25" customHeight="1">
      <c r="B23" s="68"/>
      <c r="C23" s="1"/>
      <c r="D23" s="1"/>
      <c r="E23" s="1"/>
      <c r="F23" s="69" t="s">
        <v>43</v>
      </c>
      <c r="G23" s="204" t="s">
        <v>44</v>
      </c>
      <c r="H23" s="202"/>
      <c r="I23" s="202"/>
      <c r="J23" s="202"/>
      <c r="K23" s="202"/>
      <c r="L23" s="202"/>
      <c r="M23" s="202"/>
      <c r="N23" s="202"/>
      <c r="O23" s="202"/>
      <c r="P23" s="203"/>
      <c r="Q23" s="1"/>
      <c r="R23" s="1"/>
      <c r="S23" s="62" t="s">
        <v>45</v>
      </c>
      <c r="T23" s="204" t="s">
        <v>82</v>
      </c>
      <c r="U23" s="202"/>
      <c r="V23" s="202"/>
      <c r="W23" s="203"/>
      <c r="X23" s="7"/>
    </row>
    <row r="24" spans="2:30" ht="6" customHeight="1" thickBot="1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53"/>
      <c r="Q24" s="53"/>
      <c r="R24" s="71"/>
      <c r="S24" s="71"/>
      <c r="T24" s="72"/>
      <c r="U24" s="73"/>
      <c r="V24" s="73"/>
      <c r="W24" s="25"/>
      <c r="X24" s="26"/>
    </row>
    <row r="25" spans="2:30" ht="4.5" customHeight="1" thickBot="1"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  <c r="Q25" s="76"/>
      <c r="R25" s="75"/>
      <c r="S25" s="75"/>
      <c r="T25" s="77"/>
      <c r="U25" s="78"/>
      <c r="V25" s="78"/>
      <c r="W25" s="79"/>
      <c r="X25" s="79"/>
    </row>
    <row r="26" spans="2:30" s="77" customFormat="1" ht="13.5" thickBot="1">
      <c r="B26" s="80" t="s">
        <v>83</v>
      </c>
      <c r="C26" s="191" t="s">
        <v>84</v>
      </c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81">
        <f>AVERAGE(X28,X34,X37)*0.6</f>
        <v>5.8719999999999999</v>
      </c>
    </row>
    <row r="27" spans="2:30" s="77" customFormat="1" ht="12.75">
      <c r="B27" s="113" t="s">
        <v>85</v>
      </c>
      <c r="C27" s="247" t="s">
        <v>86</v>
      </c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8"/>
    </row>
    <row r="28" spans="2:30" s="77" customFormat="1" ht="12.75">
      <c r="B28" s="83" t="s">
        <v>87</v>
      </c>
      <c r="C28" s="241" t="s">
        <v>88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2"/>
      <c r="W28" s="119">
        <v>10</v>
      </c>
      <c r="X28" s="249">
        <f>AVERAGE(W28:W32)</f>
        <v>9.8800000000000008</v>
      </c>
    </row>
    <row r="29" spans="2:30" s="77" customFormat="1" ht="22.5" customHeight="1">
      <c r="B29" s="83" t="s">
        <v>89</v>
      </c>
      <c r="C29" s="241" t="s">
        <v>90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2"/>
      <c r="W29" s="119">
        <v>10</v>
      </c>
      <c r="X29" s="194"/>
    </row>
    <row r="30" spans="2:30" s="77" customFormat="1" ht="22.5" customHeight="1">
      <c r="B30" s="83" t="s">
        <v>91</v>
      </c>
      <c r="C30" s="250" t="s">
        <v>92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2"/>
      <c r="W30" s="119">
        <v>9.8000000000000007</v>
      </c>
      <c r="X30" s="194"/>
    </row>
    <row r="31" spans="2:30" s="77" customFormat="1" ht="12.75">
      <c r="B31" s="83" t="s">
        <v>93</v>
      </c>
      <c r="C31" s="241" t="s">
        <v>94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2"/>
      <c r="W31" s="119">
        <v>9.8000000000000007</v>
      </c>
      <c r="X31" s="194"/>
    </row>
    <row r="32" spans="2:30" s="77" customFormat="1" ht="12.75">
      <c r="B32" s="84" t="s">
        <v>95</v>
      </c>
      <c r="C32" s="243" t="s">
        <v>96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4"/>
      <c r="W32" s="119">
        <v>9.8000000000000007</v>
      </c>
      <c r="X32" s="194"/>
    </row>
    <row r="33" spans="2:31" s="77" customFormat="1" ht="12.75">
      <c r="B33" s="85" t="s">
        <v>97</v>
      </c>
      <c r="C33" s="228" t="s">
        <v>98</v>
      </c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9"/>
    </row>
    <row r="34" spans="2:31" s="77" customFormat="1" ht="12.75">
      <c r="B34" s="86" t="s">
        <v>99</v>
      </c>
      <c r="C34" s="230" t="s">
        <v>100</v>
      </c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1"/>
      <c r="W34" s="122">
        <v>10</v>
      </c>
      <c r="X34" s="194">
        <f>AVERAGE(W34:W35)</f>
        <v>10</v>
      </c>
    </row>
    <row r="35" spans="2:31" s="77" customFormat="1" ht="12.75">
      <c r="B35" s="83" t="s">
        <v>101</v>
      </c>
      <c r="C35" s="232" t="s">
        <v>102</v>
      </c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4"/>
      <c r="W35" s="119">
        <v>10</v>
      </c>
      <c r="X35" s="194"/>
    </row>
    <row r="36" spans="2:31" s="77" customFormat="1" ht="12.75" customHeight="1">
      <c r="B36" s="85" t="s">
        <v>103</v>
      </c>
      <c r="C36" s="235" t="s">
        <v>104</v>
      </c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7"/>
    </row>
    <row r="37" spans="2:31" s="77" customFormat="1" ht="12.75">
      <c r="B37" s="86" t="s">
        <v>105</v>
      </c>
      <c r="C37" s="238" t="s">
        <v>106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40"/>
      <c r="W37" s="122">
        <v>10</v>
      </c>
      <c r="X37" s="249">
        <f>AVERAGE(W37:W41)</f>
        <v>9.48</v>
      </c>
    </row>
    <row r="38" spans="2:31" s="77" customFormat="1" ht="22.5" customHeight="1">
      <c r="B38" s="86" t="s">
        <v>107</v>
      </c>
      <c r="C38" s="241" t="s">
        <v>108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2"/>
      <c r="W38" s="122">
        <v>9.8000000000000007</v>
      </c>
      <c r="X38" s="194"/>
      <c r="AE38" s="87"/>
    </row>
    <row r="39" spans="2:31" s="77" customFormat="1" ht="12.75" customHeight="1">
      <c r="B39" s="86" t="s">
        <v>109</v>
      </c>
      <c r="C39" s="243" t="s">
        <v>110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4"/>
      <c r="W39" s="122">
        <v>9.8000000000000007</v>
      </c>
      <c r="X39" s="194"/>
    </row>
    <row r="40" spans="2:31" s="77" customFormat="1" ht="12.75">
      <c r="B40" s="86" t="s">
        <v>111</v>
      </c>
      <c r="C40" s="243" t="s">
        <v>112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4"/>
      <c r="W40" s="122">
        <v>8.9</v>
      </c>
      <c r="X40" s="194"/>
    </row>
    <row r="41" spans="2:31" s="77" customFormat="1" ht="13.5" customHeight="1">
      <c r="B41" s="83" t="s">
        <v>113</v>
      </c>
      <c r="C41" s="241" t="s">
        <v>114</v>
      </c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2"/>
      <c r="W41" s="122">
        <v>8.9</v>
      </c>
      <c r="X41" s="251"/>
    </row>
    <row r="42" spans="2:31" s="77" customFormat="1" ht="13.5" thickBot="1">
      <c r="B42" s="114" t="s">
        <v>46</v>
      </c>
      <c r="C42" s="221" t="s">
        <v>47</v>
      </c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3"/>
      <c r="X42" s="115">
        <f>X43*0.2</f>
        <v>1.901111111111111</v>
      </c>
    </row>
    <row r="43" spans="2:31" s="77" customFormat="1" ht="21" customHeight="1">
      <c r="B43" s="82" t="s">
        <v>48</v>
      </c>
      <c r="C43" s="193" t="s">
        <v>49</v>
      </c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89">
        <f>AVERAGE(W44:W46)</f>
        <v>9.2666666666666675</v>
      </c>
      <c r="X43" s="194">
        <f>AVERAGE(W43,W47,W51)</f>
        <v>9.5055555555555546</v>
      </c>
    </row>
    <row r="44" spans="2:31" s="77" customFormat="1" ht="22.5" customHeight="1">
      <c r="B44" s="83" t="s">
        <v>50</v>
      </c>
      <c r="C44" s="195" t="s">
        <v>51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19">
        <v>8.9</v>
      </c>
      <c r="X44" s="194"/>
    </row>
    <row r="45" spans="2:31" s="77" customFormat="1" ht="12.75">
      <c r="B45" s="83" t="s">
        <v>52</v>
      </c>
      <c r="C45" s="195" t="s">
        <v>53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19">
        <v>8.9</v>
      </c>
      <c r="X45" s="194"/>
    </row>
    <row r="46" spans="2:31" s="77" customFormat="1" ht="13.5" customHeight="1">
      <c r="B46" s="83" t="s">
        <v>54</v>
      </c>
      <c r="C46" s="195" t="s">
        <v>55</v>
      </c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19">
        <v>10</v>
      </c>
      <c r="X46" s="194"/>
    </row>
    <row r="47" spans="2:31" s="77" customFormat="1" ht="12.75">
      <c r="B47" s="90" t="s">
        <v>56</v>
      </c>
      <c r="C47" s="196" t="s">
        <v>57</v>
      </c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91">
        <f>AVERAGE(W48:W50)</f>
        <v>9.5</v>
      </c>
      <c r="X47" s="194"/>
    </row>
    <row r="48" spans="2:31" s="77" customFormat="1" ht="12.75">
      <c r="B48" s="83" t="s">
        <v>58</v>
      </c>
      <c r="C48" s="195" t="s">
        <v>59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21">
        <v>9.5</v>
      </c>
      <c r="X48" s="194"/>
    </row>
    <row r="49" spans="2:33" s="77" customFormat="1" ht="12.75">
      <c r="B49" s="83" t="s">
        <v>60</v>
      </c>
      <c r="C49" s="195" t="s">
        <v>61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21">
        <v>10</v>
      </c>
      <c r="X49" s="194"/>
    </row>
    <row r="50" spans="2:33" s="77" customFormat="1" ht="12.75">
      <c r="B50" s="83" t="s">
        <v>62</v>
      </c>
      <c r="C50" s="195" t="s">
        <v>63</v>
      </c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21">
        <v>9</v>
      </c>
      <c r="X50" s="194"/>
    </row>
    <row r="51" spans="2:33" s="77" customFormat="1" ht="17.25" customHeight="1">
      <c r="B51" s="90" t="s">
        <v>64</v>
      </c>
      <c r="C51" s="196" t="s">
        <v>65</v>
      </c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91">
        <f>AVERAGE(W52:W53)</f>
        <v>9.75</v>
      </c>
      <c r="X51" s="194"/>
    </row>
    <row r="52" spans="2:33" s="77" customFormat="1" ht="12.75">
      <c r="B52" s="83" t="s">
        <v>66</v>
      </c>
      <c r="C52" s="195" t="s">
        <v>67</v>
      </c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21">
        <v>10</v>
      </c>
      <c r="X52" s="194"/>
    </row>
    <row r="53" spans="2:33" s="77" customFormat="1" ht="13.5" thickBot="1">
      <c r="B53" s="84" t="s">
        <v>68</v>
      </c>
      <c r="C53" s="197" t="s">
        <v>61</v>
      </c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21">
        <v>9.5</v>
      </c>
      <c r="X53" s="194"/>
    </row>
    <row r="54" spans="2:33" s="77" customFormat="1" ht="13.5" thickBot="1">
      <c r="B54" s="92" t="s">
        <v>69</v>
      </c>
      <c r="C54" s="189" t="s">
        <v>70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81">
        <f>X55*0.2</f>
        <v>2</v>
      </c>
    </row>
    <row r="55" spans="2:33" s="77" customFormat="1" ht="13.5" thickBot="1">
      <c r="B55" s="93" t="s">
        <v>71</v>
      </c>
      <c r="C55" s="174" t="s">
        <v>72</v>
      </c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6"/>
      <c r="X55" s="124">
        <v>10</v>
      </c>
    </row>
    <row r="56" spans="2:33" s="77" customFormat="1" ht="18" hidden="1" customHeight="1"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177" t="s">
        <v>73</v>
      </c>
      <c r="U56" s="177"/>
      <c r="V56" s="177"/>
      <c r="W56" s="177"/>
      <c r="X56" s="178"/>
    </row>
    <row r="57" spans="2:33" s="77" customFormat="1" ht="35.25" hidden="1" customHeight="1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4" t="s">
        <v>74</v>
      </c>
      <c r="U57" s="179">
        <f xml:space="preserve"> X42+X54+X26</f>
        <v>9.7731111111111098</v>
      </c>
      <c r="V57" s="179"/>
      <c r="W57" s="180"/>
      <c r="X57" s="181"/>
    </row>
    <row r="58" spans="2:33" s="77" customFormat="1" ht="5.25" customHeight="1" thickBot="1">
      <c r="B58" s="182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4"/>
    </row>
    <row r="59" spans="2:33" s="95" customFormat="1" ht="15">
      <c r="B59" s="96"/>
      <c r="C59" s="185" t="s">
        <v>75</v>
      </c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6">
        <f>ROUND(X26+X42+X54,3)</f>
        <v>9.7729999999999997</v>
      </c>
      <c r="V59" s="186"/>
      <c r="W59" s="186"/>
      <c r="X59" s="187"/>
      <c r="AG59" s="97"/>
    </row>
    <row r="60" spans="2:33" s="98" customFormat="1" ht="15.75" thickBot="1">
      <c r="B60" s="99"/>
      <c r="C60" s="170" t="s">
        <v>76</v>
      </c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1" t="str">
        <f>IF(U59&lt;5,"Insuf",IF(U59&lt;6.5,"Regular",IF(U59&lt;8,"Bom","Muito Bom")))</f>
        <v>Muito Bom</v>
      </c>
      <c r="V60" s="171"/>
      <c r="W60" s="171"/>
      <c r="X60" s="172"/>
    </row>
    <row r="61" spans="2:33" ht="6.75" customHeight="1">
      <c r="B61" s="7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1"/>
      <c r="V61" s="101"/>
      <c r="W61" s="17"/>
      <c r="X61" s="17"/>
    </row>
    <row r="62" spans="2:33" ht="15.75" customHeight="1">
      <c r="D62" s="103" t="s">
        <v>77</v>
      </c>
      <c r="E62" s="104" t="s">
        <v>78</v>
      </c>
      <c r="F62" s="104"/>
      <c r="G62" s="104"/>
      <c r="H62" s="103"/>
      <c r="I62" s="103"/>
      <c r="J62" s="103"/>
      <c r="K62" s="103"/>
      <c r="L62" s="103" t="s">
        <v>79</v>
      </c>
      <c r="M62" s="10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04"/>
    </row>
    <row r="63" spans="2:33" ht="15.75" customHeight="1">
      <c r="D63" s="103" t="s">
        <v>77</v>
      </c>
      <c r="E63" s="104" t="s">
        <v>78</v>
      </c>
      <c r="F63" s="104"/>
      <c r="G63" s="104"/>
      <c r="H63" s="103"/>
      <c r="I63" s="103"/>
      <c r="J63" s="103"/>
      <c r="K63" s="103"/>
      <c r="L63" s="103" t="s">
        <v>80</v>
      </c>
      <c r="M63" s="103"/>
      <c r="N63" s="111"/>
      <c r="O63" s="111"/>
      <c r="P63" s="111"/>
      <c r="Q63" s="111"/>
      <c r="R63" s="111"/>
      <c r="S63" s="111"/>
      <c r="T63" s="111"/>
      <c r="U63" s="111"/>
      <c r="V63" s="111"/>
      <c r="W63" s="112"/>
      <c r="X63" s="104"/>
    </row>
    <row r="64" spans="2:33" ht="18.75">
      <c r="B64" s="7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06"/>
      <c r="U64" s="101"/>
      <c r="V64" s="107"/>
      <c r="W64" s="105"/>
      <c r="X64" s="104"/>
    </row>
  </sheetData>
  <sheetProtection password="CC3B" sheet="1" objects="1" scenarios="1" selectLockedCells="1"/>
  <mergeCells count="62">
    <mergeCell ref="C60:T60"/>
    <mergeCell ref="U60:X60"/>
    <mergeCell ref="N62:W62"/>
    <mergeCell ref="C55:W55"/>
    <mergeCell ref="T56:X56"/>
    <mergeCell ref="U57:V57"/>
    <mergeCell ref="W57:X57"/>
    <mergeCell ref="B58:X58"/>
    <mergeCell ref="C59:T59"/>
    <mergeCell ref="U59:X59"/>
    <mergeCell ref="C54:W54"/>
    <mergeCell ref="C41:V41"/>
    <mergeCell ref="C42:W42"/>
    <mergeCell ref="C43:V43"/>
    <mergeCell ref="X43:X53"/>
    <mergeCell ref="C44:V44"/>
    <mergeCell ref="C45:V45"/>
    <mergeCell ref="C46:V46"/>
    <mergeCell ref="C47:V47"/>
    <mergeCell ref="C48:V48"/>
    <mergeCell ref="C49:V49"/>
    <mergeCell ref="C50:V50"/>
    <mergeCell ref="C51:V51"/>
    <mergeCell ref="C52:V52"/>
    <mergeCell ref="C53:V53"/>
    <mergeCell ref="C33:X33"/>
    <mergeCell ref="C34:V34"/>
    <mergeCell ref="X34:X35"/>
    <mergeCell ref="C35:V35"/>
    <mergeCell ref="C36:X36"/>
    <mergeCell ref="C37:V37"/>
    <mergeCell ref="X37:X41"/>
    <mergeCell ref="C38:V38"/>
    <mergeCell ref="C39:V39"/>
    <mergeCell ref="C40:V40"/>
    <mergeCell ref="C27:X27"/>
    <mergeCell ref="C28:V28"/>
    <mergeCell ref="X28:X32"/>
    <mergeCell ref="C29:V29"/>
    <mergeCell ref="C30:V30"/>
    <mergeCell ref="C31:V31"/>
    <mergeCell ref="C32:V32"/>
    <mergeCell ref="C26:W26"/>
    <mergeCell ref="B11:X11"/>
    <mergeCell ref="AD12:AD14"/>
    <mergeCell ref="F13:S13"/>
    <mergeCell ref="U13:W13"/>
    <mergeCell ref="F17:N17"/>
    <mergeCell ref="S17:W17"/>
    <mergeCell ref="AD17:AD18"/>
    <mergeCell ref="B19:X19"/>
    <mergeCell ref="G21:I21"/>
    <mergeCell ref="K21:M21"/>
    <mergeCell ref="G23:P23"/>
    <mergeCell ref="T23:W23"/>
    <mergeCell ref="F9:N9"/>
    <mergeCell ref="S9:W9"/>
    <mergeCell ref="B3:X3"/>
    <mergeCell ref="B4:X4"/>
    <mergeCell ref="B5:X5"/>
    <mergeCell ref="F7:S7"/>
    <mergeCell ref="U7:W7"/>
  </mergeCells>
  <pageMargins left="0.51181102362204722" right="0.35433070866141736" top="0.27559055118110237" bottom="0.27559055118110237" header="0" footer="0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B1:AG65"/>
  <sheetViews>
    <sheetView topLeftCell="A52" zoomScale="160" zoomScaleNormal="160" workbookViewId="0">
      <selection activeCell="X56" sqref="X56"/>
    </sheetView>
  </sheetViews>
  <sheetFormatPr defaultRowHeight="18"/>
  <cols>
    <col min="1" max="1" width="2.85546875" customWidth="1"/>
    <col min="2" max="2" width="4.140625" style="102" customWidth="1"/>
    <col min="3" max="19" width="4.140625" style="40" customWidth="1"/>
    <col min="20" max="20" width="4.140625" style="43" customWidth="1"/>
    <col min="21" max="21" width="4.140625" style="44" customWidth="1"/>
    <col min="22" max="22" width="4.140625" style="108" customWidth="1"/>
    <col min="23" max="23" width="4.140625" style="109" customWidth="1"/>
    <col min="24" max="24" width="4.140625" style="110" customWidth="1"/>
    <col min="25" max="30" width="0" hidden="1" customWidth="1"/>
    <col min="31" max="31" width="2.85546875" customWidth="1"/>
    <col min="33" max="33" width="12.28515625" bestFit="1" customWidth="1"/>
    <col min="34" max="34" width="12.7109375" customWidth="1"/>
  </cols>
  <sheetData>
    <row r="1" spans="2:31" ht="31.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7"/>
      <c r="T1" s="27"/>
      <c r="U1" s="27"/>
      <c r="V1" s="27"/>
      <c r="W1" s="28"/>
      <c r="X1" s="19"/>
      <c r="AD1" s="29"/>
    </row>
    <row r="2" spans="2:31" ht="14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0"/>
      <c r="U2" s="30"/>
      <c r="V2" s="4"/>
      <c r="W2" s="6"/>
      <c r="X2" s="19"/>
      <c r="AD2" s="29"/>
    </row>
    <row r="3" spans="2:31" ht="18.75" customHeight="1" thickBot="1">
      <c r="B3" s="216" t="s">
        <v>21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</row>
    <row r="4" spans="2:31" ht="18.75" customHeight="1" thickBot="1">
      <c r="B4" s="217" t="s">
        <v>116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9"/>
    </row>
    <row r="5" spans="2:31" ht="11.25" customHeight="1">
      <c r="B5" s="198" t="s">
        <v>23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200"/>
      <c r="AD5" s="31" t="s">
        <v>5</v>
      </c>
    </row>
    <row r="6" spans="2:31" ht="5.2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5"/>
      <c r="W6" s="6"/>
      <c r="X6" s="7"/>
      <c r="AD6" s="32"/>
    </row>
    <row r="7" spans="2:31" ht="13.5" customHeight="1">
      <c r="B7" s="8"/>
      <c r="C7" s="9"/>
      <c r="D7" s="10"/>
      <c r="E7" s="11" t="s">
        <v>24</v>
      </c>
      <c r="F7" s="208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10"/>
      <c r="T7" s="12" t="s">
        <v>25</v>
      </c>
      <c r="U7" s="204"/>
      <c r="V7" s="202"/>
      <c r="W7" s="203"/>
      <c r="X7" s="7"/>
      <c r="AD7" s="33" t="s">
        <v>26</v>
      </c>
    </row>
    <row r="8" spans="2:31" ht="5.2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5"/>
      <c r="U8" s="16"/>
      <c r="V8" s="16"/>
      <c r="W8" s="17"/>
      <c r="X8" s="7"/>
      <c r="AD8" s="33"/>
    </row>
    <row r="9" spans="2:31" s="34" customFormat="1" ht="12.75">
      <c r="B9" s="18"/>
      <c r="C9" s="19"/>
      <c r="D9" s="19"/>
      <c r="E9" s="20" t="s">
        <v>27</v>
      </c>
      <c r="F9" s="204"/>
      <c r="G9" s="202"/>
      <c r="H9" s="202"/>
      <c r="I9" s="202"/>
      <c r="J9" s="202"/>
      <c r="K9" s="202"/>
      <c r="L9" s="202"/>
      <c r="M9" s="202"/>
      <c r="N9" s="203"/>
      <c r="O9" s="1"/>
      <c r="P9" s="1"/>
      <c r="Q9" s="19"/>
      <c r="R9" s="21" t="s">
        <v>28</v>
      </c>
      <c r="S9" s="211"/>
      <c r="T9" s="212"/>
      <c r="U9" s="212"/>
      <c r="V9" s="212"/>
      <c r="W9" s="213"/>
      <c r="X9" s="7"/>
      <c r="AD9" s="35"/>
      <c r="AE9"/>
    </row>
    <row r="10" spans="2:31" ht="5.25" customHeight="1" thickBot="1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6"/>
      <c r="AD10" s="36"/>
    </row>
    <row r="11" spans="2:31" ht="11.25" customHeight="1" thickBot="1">
      <c r="B11" s="198" t="s">
        <v>29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200"/>
      <c r="AD11" s="36"/>
    </row>
    <row r="12" spans="2:31" ht="5.25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5"/>
      <c r="W12" s="6"/>
      <c r="X12" s="7"/>
      <c r="AD12" s="205" t="s">
        <v>9</v>
      </c>
    </row>
    <row r="13" spans="2:31" ht="12.75" customHeight="1">
      <c r="B13" s="8"/>
      <c r="C13" s="9"/>
      <c r="D13" s="10"/>
      <c r="E13" s="11" t="s">
        <v>24</v>
      </c>
      <c r="F13" s="208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10"/>
      <c r="T13" s="12" t="s">
        <v>25</v>
      </c>
      <c r="U13" s="204"/>
      <c r="V13" s="202"/>
      <c r="W13" s="203"/>
      <c r="X13" s="7"/>
      <c r="AD13" s="206"/>
    </row>
    <row r="14" spans="2:31" ht="6.75" customHeight="1" thickBot="1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  <c r="U14" s="16"/>
      <c r="V14" s="16"/>
      <c r="W14" s="17"/>
      <c r="X14" s="7"/>
      <c r="AD14" s="207"/>
    </row>
    <row r="15" spans="2:31" ht="12.75" customHeight="1">
      <c r="B15" s="39" t="s">
        <v>30</v>
      </c>
      <c r="C15" s="3"/>
      <c r="D15" s="1"/>
      <c r="F15" s="41"/>
      <c r="G15" s="1"/>
      <c r="I15" s="42" t="s">
        <v>31</v>
      </c>
      <c r="J15" s="118"/>
      <c r="K15" s="1"/>
      <c r="M15" s="1"/>
      <c r="N15" s="41"/>
      <c r="O15" s="17"/>
      <c r="Q15" s="42" t="s">
        <v>32</v>
      </c>
      <c r="R15" s="119" t="s">
        <v>34</v>
      </c>
      <c r="S15" s="17"/>
      <c r="V15" s="42" t="s">
        <v>33</v>
      </c>
      <c r="W15" s="119"/>
      <c r="X15" s="45"/>
      <c r="AD15" s="46"/>
    </row>
    <row r="16" spans="2:31" ht="5.25" customHeight="1" thickBo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  <c r="P16" s="48"/>
      <c r="Q16" s="48"/>
      <c r="R16" s="48" t="s">
        <v>35</v>
      </c>
      <c r="S16" s="48"/>
      <c r="T16" s="49"/>
      <c r="U16" s="48"/>
      <c r="V16" s="48"/>
      <c r="W16" s="1"/>
      <c r="X16" s="7"/>
      <c r="AD16" s="50"/>
    </row>
    <row r="17" spans="2:30" ht="12.75" customHeight="1">
      <c r="B17" s="18"/>
      <c r="C17" s="19"/>
      <c r="D17" s="19"/>
      <c r="E17" s="20" t="s">
        <v>27</v>
      </c>
      <c r="F17" s="204"/>
      <c r="G17" s="202"/>
      <c r="H17" s="202"/>
      <c r="I17" s="202"/>
      <c r="J17" s="202"/>
      <c r="K17" s="202"/>
      <c r="L17" s="202"/>
      <c r="M17" s="202"/>
      <c r="N17" s="203"/>
      <c r="O17" s="1"/>
      <c r="P17" s="1"/>
      <c r="Q17" s="19"/>
      <c r="R17" s="21" t="s">
        <v>28</v>
      </c>
      <c r="S17" s="211"/>
      <c r="T17" s="212"/>
      <c r="U17" s="212"/>
      <c r="V17" s="212"/>
      <c r="W17" s="213"/>
      <c r="X17" s="7"/>
      <c r="AD17" s="214" t="s">
        <v>13</v>
      </c>
    </row>
    <row r="18" spans="2:30" ht="6" customHeight="1" thickBot="1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3"/>
      <c r="P18" s="23"/>
      <c r="Q18" s="23"/>
      <c r="R18" s="23"/>
      <c r="S18" s="23"/>
      <c r="T18" s="54"/>
      <c r="U18" s="54"/>
      <c r="V18" s="55"/>
      <c r="W18" s="56"/>
      <c r="X18" s="57"/>
      <c r="AD18" s="215"/>
    </row>
    <row r="19" spans="2:30" ht="11.25" customHeight="1">
      <c r="B19" s="198" t="s">
        <v>36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200"/>
      <c r="AD19" s="58" t="s">
        <v>15</v>
      </c>
    </row>
    <row r="20" spans="2:30" ht="5.25" customHeight="1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5"/>
      <c r="W20" s="6"/>
      <c r="X20" s="7"/>
      <c r="AD20" s="59"/>
    </row>
    <row r="21" spans="2:30" ht="14.25" customHeight="1" thickBot="1">
      <c r="B21" s="39" t="s">
        <v>37</v>
      </c>
      <c r="D21" s="1"/>
      <c r="E21" s="1"/>
      <c r="F21" s="17" t="s">
        <v>38</v>
      </c>
      <c r="G21" s="201"/>
      <c r="H21" s="202"/>
      <c r="I21" s="203"/>
      <c r="J21" s="17" t="s">
        <v>39</v>
      </c>
      <c r="K21" s="201">
        <v>45535</v>
      </c>
      <c r="L21" s="202"/>
      <c r="M21" s="203"/>
      <c r="N21" s="60"/>
      <c r="P21" s="1" t="s">
        <v>40</v>
      </c>
      <c r="Q21" s="60"/>
      <c r="R21" s="61"/>
      <c r="S21" s="42" t="s">
        <v>41</v>
      </c>
      <c r="T21" s="119" t="s">
        <v>34</v>
      </c>
      <c r="U21" s="17"/>
      <c r="V21" s="62" t="s">
        <v>42</v>
      </c>
      <c r="W21" s="120"/>
      <c r="X21" s="63"/>
      <c r="AD21" s="64"/>
    </row>
    <row r="22" spans="2:30" ht="6" customHeight="1">
      <c r="B22" s="65"/>
      <c r="D22" s="1"/>
      <c r="E22" s="41"/>
      <c r="F22" s="41"/>
      <c r="G22" s="4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T22" s="66"/>
      <c r="U22" s="67"/>
      <c r="V22" s="67"/>
      <c r="W22" s="67"/>
      <c r="X22" s="7"/>
    </row>
    <row r="23" spans="2:30" ht="14.25" customHeight="1">
      <c r="B23" s="68"/>
      <c r="C23" s="1"/>
      <c r="D23" s="1"/>
      <c r="E23" s="1"/>
      <c r="F23" s="69" t="s">
        <v>43</v>
      </c>
      <c r="G23" s="204" t="s">
        <v>44</v>
      </c>
      <c r="H23" s="202"/>
      <c r="I23" s="202"/>
      <c r="J23" s="202"/>
      <c r="K23" s="202"/>
      <c r="L23" s="202"/>
      <c r="M23" s="202"/>
      <c r="N23" s="202"/>
      <c r="O23" s="202"/>
      <c r="P23" s="203"/>
      <c r="Q23" s="1"/>
      <c r="R23" s="1"/>
      <c r="S23" s="62" t="s">
        <v>45</v>
      </c>
      <c r="T23" s="204" t="s">
        <v>82</v>
      </c>
      <c r="U23" s="202"/>
      <c r="V23" s="202"/>
      <c r="W23" s="203"/>
      <c r="X23" s="7"/>
    </row>
    <row r="24" spans="2:30" ht="6" customHeight="1" thickBot="1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53"/>
      <c r="Q24" s="53"/>
      <c r="R24" s="71"/>
      <c r="S24" s="71"/>
      <c r="T24" s="72"/>
      <c r="U24" s="73"/>
      <c r="V24" s="73"/>
      <c r="W24" s="25"/>
      <c r="X24" s="26"/>
    </row>
    <row r="25" spans="2:30" ht="4.5" customHeight="1" thickBot="1"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  <c r="Q25" s="76"/>
      <c r="R25" s="75"/>
      <c r="S25" s="75"/>
      <c r="T25" s="77"/>
      <c r="U25" s="78"/>
      <c r="V25" s="78"/>
      <c r="W25" s="79"/>
      <c r="X25" s="79"/>
    </row>
    <row r="26" spans="2:30" s="77" customFormat="1" ht="13.5" thickBot="1">
      <c r="B26" s="80" t="s">
        <v>83</v>
      </c>
      <c r="C26" s="191" t="s">
        <v>84</v>
      </c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81">
        <f>(AVERAGE(X28,X34,X37)*0.3 +X42*0.7)*0.6</f>
        <v>5.3633999999999995</v>
      </c>
    </row>
    <row r="27" spans="2:30" s="77" customFormat="1" ht="12.75">
      <c r="B27" s="113" t="s">
        <v>85</v>
      </c>
      <c r="C27" s="247" t="s">
        <v>86</v>
      </c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8"/>
    </row>
    <row r="28" spans="2:30" s="77" customFormat="1" ht="12.75">
      <c r="B28" s="83" t="s">
        <v>87</v>
      </c>
      <c r="C28" s="241" t="s">
        <v>88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2"/>
      <c r="W28" s="119">
        <v>8.9</v>
      </c>
      <c r="X28" s="249">
        <f>AVERAGE(W28:W32)</f>
        <v>8.7200000000000006</v>
      </c>
    </row>
    <row r="29" spans="2:30" s="77" customFormat="1" ht="22.5" customHeight="1">
      <c r="B29" s="83" t="s">
        <v>89</v>
      </c>
      <c r="C29" s="241" t="s">
        <v>90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2"/>
      <c r="W29" s="119">
        <v>8.9</v>
      </c>
      <c r="X29" s="194"/>
    </row>
    <row r="30" spans="2:30" s="77" customFormat="1" ht="22.5" customHeight="1">
      <c r="B30" s="83" t="s">
        <v>91</v>
      </c>
      <c r="C30" s="250" t="s">
        <v>92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2"/>
      <c r="W30" s="119">
        <v>8.9</v>
      </c>
      <c r="X30" s="194"/>
    </row>
    <row r="31" spans="2:30" s="77" customFormat="1" ht="12.75">
      <c r="B31" s="83" t="s">
        <v>93</v>
      </c>
      <c r="C31" s="241" t="s">
        <v>94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2"/>
      <c r="W31" s="119">
        <v>8</v>
      </c>
      <c r="X31" s="194"/>
    </row>
    <row r="32" spans="2:30" s="77" customFormat="1" ht="12.75">
      <c r="B32" s="84" t="s">
        <v>95</v>
      </c>
      <c r="C32" s="243" t="s">
        <v>96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4"/>
      <c r="W32" s="121">
        <v>8.9</v>
      </c>
      <c r="X32" s="194"/>
    </row>
    <row r="33" spans="2:31" s="77" customFormat="1" ht="12.75">
      <c r="B33" s="85" t="s">
        <v>97</v>
      </c>
      <c r="C33" s="228" t="s">
        <v>98</v>
      </c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9"/>
    </row>
    <row r="34" spans="2:31" s="77" customFormat="1" ht="12.75">
      <c r="B34" s="86" t="s">
        <v>99</v>
      </c>
      <c r="C34" s="230" t="s">
        <v>100</v>
      </c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1"/>
      <c r="W34" s="122">
        <v>8.9</v>
      </c>
      <c r="X34" s="194">
        <f>AVERAGE(W34:W35)</f>
        <v>8.9499999999999993</v>
      </c>
    </row>
    <row r="35" spans="2:31" s="77" customFormat="1" ht="12.75">
      <c r="B35" s="83" t="s">
        <v>101</v>
      </c>
      <c r="C35" s="232" t="s">
        <v>102</v>
      </c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4"/>
      <c r="W35" s="119">
        <v>9</v>
      </c>
      <c r="X35" s="194"/>
    </row>
    <row r="36" spans="2:31" s="77" customFormat="1" ht="12.75" customHeight="1">
      <c r="B36" s="85" t="s">
        <v>103</v>
      </c>
      <c r="C36" s="235" t="s">
        <v>104</v>
      </c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7"/>
    </row>
    <row r="37" spans="2:31" s="77" customFormat="1" ht="12.75">
      <c r="B37" s="86" t="s">
        <v>105</v>
      </c>
      <c r="C37" s="238" t="s">
        <v>106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40"/>
      <c r="W37" s="122">
        <v>8.9</v>
      </c>
      <c r="X37" s="194">
        <f>AVERAGE(W37:W41)</f>
        <v>8.7200000000000006</v>
      </c>
    </row>
    <row r="38" spans="2:31" s="77" customFormat="1" ht="22.5" customHeight="1">
      <c r="B38" s="86" t="s">
        <v>107</v>
      </c>
      <c r="C38" s="241" t="s">
        <v>108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2"/>
      <c r="W38" s="122">
        <v>8.9</v>
      </c>
      <c r="X38" s="194"/>
      <c r="AE38" s="87"/>
    </row>
    <row r="39" spans="2:31" s="77" customFormat="1" ht="12.75" customHeight="1">
      <c r="B39" s="86" t="s">
        <v>109</v>
      </c>
      <c r="C39" s="243" t="s">
        <v>110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4"/>
      <c r="W39" s="122">
        <v>8</v>
      </c>
      <c r="X39" s="194"/>
    </row>
    <row r="40" spans="2:31" s="77" customFormat="1" ht="12.75">
      <c r="B40" s="86" t="s">
        <v>111</v>
      </c>
      <c r="C40" s="243" t="s">
        <v>112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4"/>
      <c r="W40" s="122">
        <v>8.9</v>
      </c>
      <c r="X40" s="194"/>
    </row>
    <row r="41" spans="2:31" s="77" customFormat="1" ht="13.5" customHeight="1">
      <c r="B41" s="88" t="s">
        <v>113</v>
      </c>
      <c r="C41" s="243" t="s">
        <v>114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4"/>
      <c r="W41" s="123">
        <v>8.9</v>
      </c>
      <c r="X41" s="194"/>
    </row>
    <row r="42" spans="2:31" s="77" customFormat="1" ht="13.5" thickBot="1">
      <c r="B42" s="117" t="s">
        <v>117</v>
      </c>
      <c r="C42" s="252" t="s">
        <v>118</v>
      </c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116"/>
      <c r="X42" s="148">
        <v>9</v>
      </c>
    </row>
    <row r="43" spans="2:31" s="77" customFormat="1" ht="13.5" thickBot="1">
      <c r="B43" s="114" t="s">
        <v>46</v>
      </c>
      <c r="C43" s="221" t="s">
        <v>47</v>
      </c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3"/>
      <c r="X43" s="115">
        <f>X44*0.2</f>
        <v>1.7111111111111112</v>
      </c>
    </row>
    <row r="44" spans="2:31" s="77" customFormat="1" ht="21.75" customHeight="1">
      <c r="B44" s="82" t="s">
        <v>48</v>
      </c>
      <c r="C44" s="193" t="s">
        <v>49</v>
      </c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89">
        <f>AVERAGE(W45:W47)</f>
        <v>8.9</v>
      </c>
      <c r="X44" s="194">
        <f>AVERAGE(W44,W48,W52)</f>
        <v>8.5555555555555554</v>
      </c>
    </row>
    <row r="45" spans="2:31" s="77" customFormat="1" ht="22.5" customHeight="1">
      <c r="B45" s="83" t="s">
        <v>50</v>
      </c>
      <c r="C45" s="195" t="s">
        <v>51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19">
        <v>8.9</v>
      </c>
      <c r="X45" s="194"/>
    </row>
    <row r="46" spans="2:31" s="77" customFormat="1" ht="12.75">
      <c r="B46" s="83" t="s">
        <v>52</v>
      </c>
      <c r="C46" s="195" t="s">
        <v>53</v>
      </c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19">
        <v>8.9</v>
      </c>
      <c r="X46" s="194"/>
    </row>
    <row r="47" spans="2:31" s="77" customFormat="1" ht="13.5" customHeight="1">
      <c r="B47" s="83" t="s">
        <v>54</v>
      </c>
      <c r="C47" s="195" t="s">
        <v>55</v>
      </c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19">
        <v>8.9</v>
      </c>
      <c r="X47" s="194"/>
    </row>
    <row r="48" spans="2:31" s="77" customFormat="1" ht="12.75">
      <c r="B48" s="90" t="s">
        <v>56</v>
      </c>
      <c r="C48" s="196" t="s">
        <v>57</v>
      </c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91">
        <f>AVERAGE(W49:W51)</f>
        <v>9.2666666666666675</v>
      </c>
      <c r="X48" s="194"/>
    </row>
    <row r="49" spans="2:33" s="77" customFormat="1" ht="12.75">
      <c r="B49" s="83" t="s">
        <v>58</v>
      </c>
      <c r="C49" s="195" t="s">
        <v>59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21">
        <v>8.9</v>
      </c>
      <c r="X49" s="194"/>
    </row>
    <row r="50" spans="2:33" s="77" customFormat="1" ht="12.75">
      <c r="B50" s="83" t="s">
        <v>60</v>
      </c>
      <c r="C50" s="195" t="s">
        <v>61</v>
      </c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21">
        <v>8.9</v>
      </c>
      <c r="X50" s="194"/>
    </row>
    <row r="51" spans="2:33" s="77" customFormat="1" ht="12.75">
      <c r="B51" s="83" t="s">
        <v>62</v>
      </c>
      <c r="C51" s="195" t="s">
        <v>63</v>
      </c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21">
        <v>10</v>
      </c>
      <c r="X51" s="194"/>
    </row>
    <row r="52" spans="2:33" s="77" customFormat="1" ht="17.25" customHeight="1">
      <c r="B52" s="90" t="s">
        <v>64</v>
      </c>
      <c r="C52" s="196" t="s">
        <v>65</v>
      </c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91">
        <f>AVERAGE(W53:W54)</f>
        <v>7.5</v>
      </c>
      <c r="X52" s="194"/>
    </row>
    <row r="53" spans="2:33" s="77" customFormat="1" ht="12.75">
      <c r="B53" s="83" t="s">
        <v>66</v>
      </c>
      <c r="C53" s="195" t="s">
        <v>67</v>
      </c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21">
        <v>7</v>
      </c>
      <c r="X53" s="194"/>
    </row>
    <row r="54" spans="2:33" s="77" customFormat="1" ht="13.5" thickBot="1">
      <c r="B54" s="84" t="s">
        <v>68</v>
      </c>
      <c r="C54" s="197" t="s">
        <v>61</v>
      </c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21">
        <v>8</v>
      </c>
      <c r="X54" s="194"/>
    </row>
    <row r="55" spans="2:33" s="77" customFormat="1" ht="13.5" thickBot="1">
      <c r="B55" s="92" t="s">
        <v>69</v>
      </c>
      <c r="C55" s="189" t="s">
        <v>70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81">
        <f>X56*0.2</f>
        <v>1.6</v>
      </c>
    </row>
    <row r="56" spans="2:33" s="77" customFormat="1" ht="13.5" thickBot="1">
      <c r="B56" s="93" t="s">
        <v>71</v>
      </c>
      <c r="C56" s="174" t="s">
        <v>72</v>
      </c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6"/>
      <c r="X56" s="124">
        <v>8</v>
      </c>
    </row>
    <row r="57" spans="2:33" s="77" customFormat="1" ht="18" hidden="1" customHeight="1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77" t="s">
        <v>73</v>
      </c>
      <c r="U57" s="177"/>
      <c r="V57" s="177"/>
      <c r="W57" s="177"/>
      <c r="X57" s="178"/>
    </row>
    <row r="58" spans="2:33" s="77" customFormat="1" ht="35.25" hidden="1" customHeight="1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4" t="s">
        <v>74</v>
      </c>
      <c r="U58" s="179">
        <f xml:space="preserve"> X43+X55+X26</f>
        <v>8.6745111111111104</v>
      </c>
      <c r="V58" s="179"/>
      <c r="W58" s="180"/>
      <c r="X58" s="181"/>
    </row>
    <row r="59" spans="2:33" s="77" customFormat="1" ht="5.25" customHeight="1" thickBot="1">
      <c r="B59" s="182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4"/>
    </row>
    <row r="60" spans="2:33" s="95" customFormat="1" ht="15">
      <c r="B60" s="96"/>
      <c r="C60" s="185" t="s">
        <v>75</v>
      </c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6">
        <f>ROUND(X26+X43+X55,3)</f>
        <v>8.6750000000000007</v>
      </c>
      <c r="V60" s="186"/>
      <c r="W60" s="186"/>
      <c r="X60" s="187"/>
      <c r="AG60" s="97"/>
    </row>
    <row r="61" spans="2:33" s="98" customFormat="1" ht="15.75" thickBot="1">
      <c r="B61" s="99"/>
      <c r="C61" s="170" t="s">
        <v>76</v>
      </c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1" t="str">
        <f>IF(U60&lt;5,"Insuf",IF(U60&lt;6.5,"Regular",IF(U60&lt;8,"Bom",IF(U60&lt;9,"Muito Bom","Excelente"))))</f>
        <v>Muito Bom</v>
      </c>
      <c r="V61" s="171"/>
      <c r="W61" s="171"/>
      <c r="X61" s="172"/>
    </row>
    <row r="62" spans="2:33" ht="6.75" customHeight="1">
      <c r="B62" s="7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1"/>
      <c r="V62" s="101"/>
      <c r="W62" s="17"/>
      <c r="X62" s="17"/>
    </row>
    <row r="63" spans="2:33" ht="15.75" customHeight="1">
      <c r="D63" s="103" t="s">
        <v>77</v>
      </c>
      <c r="E63" s="104" t="s">
        <v>78</v>
      </c>
      <c r="F63" s="104"/>
      <c r="G63" s="104"/>
      <c r="H63" s="103"/>
      <c r="I63" s="103"/>
      <c r="J63" s="103"/>
      <c r="K63" s="103"/>
      <c r="L63" s="103" t="s">
        <v>79</v>
      </c>
      <c r="M63" s="10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04"/>
    </row>
    <row r="64" spans="2:33" ht="15.75" customHeight="1">
      <c r="D64" s="103" t="s">
        <v>77</v>
      </c>
      <c r="E64" s="104" t="s">
        <v>78</v>
      </c>
      <c r="F64" s="104"/>
      <c r="G64" s="104"/>
      <c r="H64" s="103"/>
      <c r="I64" s="103"/>
      <c r="J64" s="103"/>
      <c r="K64" s="103"/>
      <c r="L64" s="103" t="s">
        <v>80</v>
      </c>
      <c r="M64" s="103"/>
      <c r="N64" s="111"/>
      <c r="O64" s="111"/>
      <c r="P64" s="111"/>
      <c r="Q64" s="111"/>
      <c r="R64" s="111"/>
      <c r="S64" s="111"/>
      <c r="T64" s="111"/>
      <c r="U64" s="111"/>
      <c r="V64" s="111"/>
      <c r="W64" s="112"/>
      <c r="X64" s="104"/>
    </row>
    <row r="65" spans="2:24" ht="18.75">
      <c r="B65" s="74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06"/>
      <c r="U65" s="101"/>
      <c r="V65" s="107"/>
      <c r="W65" s="105"/>
      <c r="X65" s="104"/>
    </row>
  </sheetData>
  <sheetProtection password="CC3B" sheet="1" objects="1" scenarios="1" selectLockedCells="1"/>
  <mergeCells count="63">
    <mergeCell ref="C42:V42"/>
    <mergeCell ref="C26:W26"/>
    <mergeCell ref="C27:X27"/>
    <mergeCell ref="C28:V28"/>
    <mergeCell ref="X28:X32"/>
    <mergeCell ref="C29:V29"/>
    <mergeCell ref="C30:V30"/>
    <mergeCell ref="C31:V31"/>
    <mergeCell ref="C32:V32"/>
    <mergeCell ref="C33:X33"/>
    <mergeCell ref="C34:V34"/>
    <mergeCell ref="X34:X35"/>
    <mergeCell ref="C35:V35"/>
    <mergeCell ref="C37:V37"/>
    <mergeCell ref="C39:V39"/>
    <mergeCell ref="C40:V40"/>
    <mergeCell ref="B3:X3"/>
    <mergeCell ref="B4:X4"/>
    <mergeCell ref="B5:X5"/>
    <mergeCell ref="F7:S7"/>
    <mergeCell ref="B11:X11"/>
    <mergeCell ref="U7:W7"/>
    <mergeCell ref="F9:N9"/>
    <mergeCell ref="S9:W9"/>
    <mergeCell ref="C41:V41"/>
    <mergeCell ref="AD12:AD14"/>
    <mergeCell ref="AD17:AD18"/>
    <mergeCell ref="F17:N17"/>
    <mergeCell ref="S17:W17"/>
    <mergeCell ref="G21:I21"/>
    <mergeCell ref="K21:M21"/>
    <mergeCell ref="B19:X19"/>
    <mergeCell ref="F13:S13"/>
    <mergeCell ref="U13:W13"/>
    <mergeCell ref="T23:W23"/>
    <mergeCell ref="G23:P23"/>
    <mergeCell ref="C36:X36"/>
    <mergeCell ref="X37:X41"/>
    <mergeCell ref="C38:V38"/>
    <mergeCell ref="C43:W43"/>
    <mergeCell ref="C44:V44"/>
    <mergeCell ref="X44:X54"/>
    <mergeCell ref="C45:V45"/>
    <mergeCell ref="C46:V46"/>
    <mergeCell ref="C48:V48"/>
    <mergeCell ref="C49:V49"/>
    <mergeCell ref="C50:V50"/>
    <mergeCell ref="C51:V51"/>
    <mergeCell ref="C52:V52"/>
    <mergeCell ref="C53:V53"/>
    <mergeCell ref="C54:V54"/>
    <mergeCell ref="C47:V47"/>
    <mergeCell ref="C55:W55"/>
    <mergeCell ref="C56:W56"/>
    <mergeCell ref="T57:X57"/>
    <mergeCell ref="B59:X59"/>
    <mergeCell ref="U58:V58"/>
    <mergeCell ref="W58:X58"/>
    <mergeCell ref="N63:W63"/>
    <mergeCell ref="C60:T60"/>
    <mergeCell ref="U60:X60"/>
    <mergeCell ref="C61:T61"/>
    <mergeCell ref="U61:X61"/>
  </mergeCells>
  <pageMargins left="0.51181102362204722" right="0.35433070866141736" top="0.27559055118110237" bottom="0.27559055118110237" header="0" footer="0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B1:AG38"/>
  <sheetViews>
    <sheetView topLeftCell="A31" zoomScale="160" zoomScaleNormal="160" workbookViewId="0">
      <selection activeCell="W30" activeCellId="21" sqref="F7:S7 F7:S7 F9:N9 U7:W7 S9:W9 F13:S13 U13:W13 W15 R15 J15 F17:N17 S17:W17 G21:I21 G23:P23 K21:M21 T21 W21 T23:W23 W27:X27 W28:X28 W29:X29 W30:X30"/>
    </sheetView>
  </sheetViews>
  <sheetFormatPr defaultRowHeight="18"/>
  <cols>
    <col min="1" max="1" width="2.85546875" customWidth="1"/>
    <col min="2" max="2" width="4.140625" style="102" customWidth="1"/>
    <col min="3" max="19" width="4.140625" style="40" customWidth="1"/>
    <col min="20" max="20" width="4.140625" style="43" customWidth="1"/>
    <col min="21" max="21" width="4.140625" style="44" customWidth="1"/>
    <col min="22" max="22" width="4.140625" style="108" customWidth="1"/>
    <col min="23" max="23" width="4.140625" style="109" customWidth="1"/>
    <col min="24" max="24" width="4.140625" style="110" customWidth="1"/>
    <col min="25" max="30" width="0" hidden="1" customWidth="1"/>
    <col min="31" max="31" width="2.85546875" customWidth="1"/>
    <col min="33" max="33" width="12.28515625" bestFit="1" customWidth="1"/>
    <col min="34" max="34" width="12.7109375" customWidth="1"/>
  </cols>
  <sheetData>
    <row r="1" spans="2:31" ht="31.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7"/>
      <c r="T1" s="27"/>
      <c r="U1" s="27"/>
      <c r="V1" s="27"/>
      <c r="W1" s="28"/>
      <c r="X1" s="19"/>
      <c r="AD1" s="29"/>
    </row>
    <row r="2" spans="2:31" ht="14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0"/>
      <c r="U2" s="30"/>
      <c r="V2" s="4"/>
      <c r="W2" s="6"/>
      <c r="X2" s="19"/>
      <c r="AD2" s="29"/>
    </row>
    <row r="3" spans="2:31" ht="18.75" customHeight="1" thickBot="1">
      <c r="B3" s="216" t="s">
        <v>21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</row>
    <row r="4" spans="2:31" ht="18.75" customHeight="1" thickBot="1">
      <c r="B4" s="217" t="s">
        <v>119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9"/>
    </row>
    <row r="5" spans="2:31" ht="11.25" customHeight="1">
      <c r="B5" s="198" t="s">
        <v>23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200"/>
      <c r="AD5" s="31" t="s">
        <v>5</v>
      </c>
    </row>
    <row r="6" spans="2:31" ht="5.2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5"/>
      <c r="W6" s="6"/>
      <c r="X6" s="7"/>
      <c r="AD6" s="32"/>
    </row>
    <row r="7" spans="2:31" ht="13.5" customHeight="1">
      <c r="B7" s="8"/>
      <c r="C7" s="9"/>
      <c r="D7" s="10"/>
      <c r="E7" s="11" t="s">
        <v>24</v>
      </c>
      <c r="F7" s="208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10"/>
      <c r="T7" s="12" t="s">
        <v>25</v>
      </c>
      <c r="U7" s="204"/>
      <c r="V7" s="202"/>
      <c r="W7" s="203"/>
      <c r="X7" s="7"/>
      <c r="AD7" s="33" t="s">
        <v>26</v>
      </c>
    </row>
    <row r="8" spans="2:31" ht="5.2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5"/>
      <c r="U8" s="16"/>
      <c r="V8" s="16"/>
      <c r="W8" s="17"/>
      <c r="X8" s="7"/>
      <c r="AD8" s="33"/>
    </row>
    <row r="9" spans="2:31" s="34" customFormat="1" ht="12.75">
      <c r="B9" s="18"/>
      <c r="C9" s="19"/>
      <c r="D9" s="19"/>
      <c r="E9" s="20" t="s">
        <v>27</v>
      </c>
      <c r="F9" s="204"/>
      <c r="G9" s="202"/>
      <c r="H9" s="202"/>
      <c r="I9" s="202"/>
      <c r="J9" s="202"/>
      <c r="K9" s="202"/>
      <c r="L9" s="202"/>
      <c r="M9" s="202"/>
      <c r="N9" s="203"/>
      <c r="O9" s="1"/>
      <c r="P9" s="1"/>
      <c r="Q9" s="19"/>
      <c r="R9" s="21" t="s">
        <v>28</v>
      </c>
      <c r="S9" s="211"/>
      <c r="T9" s="212"/>
      <c r="U9" s="212"/>
      <c r="V9" s="212"/>
      <c r="W9" s="213"/>
      <c r="X9" s="7"/>
      <c r="AD9" s="35"/>
      <c r="AE9"/>
    </row>
    <row r="10" spans="2:31" ht="5.25" customHeight="1" thickBot="1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6"/>
      <c r="AD10" s="36"/>
    </row>
    <row r="11" spans="2:31" ht="11.25" customHeight="1" thickBot="1">
      <c r="B11" s="198" t="s">
        <v>29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200"/>
      <c r="AD11" s="36"/>
    </row>
    <row r="12" spans="2:31" ht="5.25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5"/>
      <c r="W12" s="6"/>
      <c r="X12" s="7"/>
      <c r="AD12" s="205" t="s">
        <v>9</v>
      </c>
    </row>
    <row r="13" spans="2:31" ht="12.75" customHeight="1">
      <c r="B13" s="8"/>
      <c r="C13" s="9"/>
      <c r="D13" s="10"/>
      <c r="E13" s="11" t="s">
        <v>24</v>
      </c>
      <c r="F13" s="208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10"/>
      <c r="T13" s="12" t="s">
        <v>25</v>
      </c>
      <c r="U13" s="204"/>
      <c r="V13" s="202"/>
      <c r="W13" s="203"/>
      <c r="X13" s="7"/>
      <c r="AD13" s="206"/>
    </row>
    <row r="14" spans="2:31" ht="6.75" customHeight="1" thickBot="1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  <c r="U14" s="16"/>
      <c r="V14" s="16"/>
      <c r="W14" s="17"/>
      <c r="X14" s="7"/>
      <c r="AD14" s="207"/>
    </row>
    <row r="15" spans="2:31" ht="12.75" customHeight="1">
      <c r="B15" s="39" t="s">
        <v>30</v>
      </c>
      <c r="C15" s="3"/>
      <c r="D15" s="1"/>
      <c r="F15" s="41"/>
      <c r="G15" s="1"/>
      <c r="I15" s="42" t="s">
        <v>31</v>
      </c>
      <c r="J15" s="119" t="s">
        <v>34</v>
      </c>
      <c r="K15" s="1"/>
      <c r="M15" s="1"/>
      <c r="N15" s="41"/>
      <c r="O15" s="17"/>
      <c r="Q15" s="42" t="s">
        <v>32</v>
      </c>
      <c r="R15" s="119"/>
      <c r="S15" s="17"/>
      <c r="V15" s="42" t="s">
        <v>33</v>
      </c>
      <c r="W15" s="119"/>
      <c r="X15" s="45"/>
      <c r="AD15" s="46"/>
    </row>
    <row r="16" spans="2:31" ht="5.25" customHeight="1" thickBo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  <c r="P16" s="48"/>
      <c r="Q16" s="48"/>
      <c r="R16" s="48" t="s">
        <v>35</v>
      </c>
      <c r="S16" s="48"/>
      <c r="T16" s="49"/>
      <c r="U16" s="48"/>
      <c r="V16" s="48"/>
      <c r="W16" s="1"/>
      <c r="X16" s="7"/>
      <c r="AD16" s="50"/>
    </row>
    <row r="17" spans="2:30" ht="12.75" customHeight="1">
      <c r="B17" s="18"/>
      <c r="C17" s="19"/>
      <c r="D17" s="19"/>
      <c r="E17" s="20" t="s">
        <v>27</v>
      </c>
      <c r="F17" s="204"/>
      <c r="G17" s="202"/>
      <c r="H17" s="202"/>
      <c r="I17" s="202"/>
      <c r="J17" s="202"/>
      <c r="K17" s="202"/>
      <c r="L17" s="202"/>
      <c r="M17" s="202"/>
      <c r="N17" s="203"/>
      <c r="O17" s="1"/>
      <c r="P17" s="1"/>
      <c r="Q17" s="19"/>
      <c r="R17" s="21" t="s">
        <v>28</v>
      </c>
      <c r="S17" s="211"/>
      <c r="T17" s="212"/>
      <c r="U17" s="212"/>
      <c r="V17" s="212"/>
      <c r="W17" s="213"/>
      <c r="X17" s="7"/>
      <c r="AD17" s="214" t="s">
        <v>13</v>
      </c>
    </row>
    <row r="18" spans="2:30" ht="6" customHeight="1" thickBot="1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3"/>
      <c r="P18" s="23"/>
      <c r="Q18" s="23"/>
      <c r="R18" s="23"/>
      <c r="S18" s="23"/>
      <c r="T18" s="54"/>
      <c r="U18" s="54"/>
      <c r="V18" s="55"/>
      <c r="W18" s="56"/>
      <c r="X18" s="57"/>
      <c r="AD18" s="215"/>
    </row>
    <row r="19" spans="2:30" ht="11.25" customHeight="1">
      <c r="B19" s="198" t="s">
        <v>36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200"/>
      <c r="AD19" s="58" t="s">
        <v>15</v>
      </c>
    </row>
    <row r="20" spans="2:30" ht="5.25" customHeight="1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5"/>
      <c r="W20" s="6"/>
      <c r="X20" s="7"/>
      <c r="AD20" s="59"/>
    </row>
    <row r="21" spans="2:30" ht="14.25" customHeight="1" thickBot="1">
      <c r="B21" s="39" t="s">
        <v>37</v>
      </c>
      <c r="D21" s="1"/>
      <c r="E21" s="1"/>
      <c r="F21" s="17" t="s">
        <v>38</v>
      </c>
      <c r="G21" s="201"/>
      <c r="H21" s="202"/>
      <c r="I21" s="203"/>
      <c r="J21" s="17" t="s">
        <v>39</v>
      </c>
      <c r="K21" s="201">
        <v>45535</v>
      </c>
      <c r="L21" s="202"/>
      <c r="M21" s="203"/>
      <c r="N21" s="60"/>
      <c r="P21" s="1" t="s">
        <v>40</v>
      </c>
      <c r="Q21" s="60"/>
      <c r="R21" s="61"/>
      <c r="S21" s="42" t="s">
        <v>41</v>
      </c>
      <c r="T21" s="119"/>
      <c r="U21" s="17"/>
      <c r="V21" s="62" t="s">
        <v>42</v>
      </c>
      <c r="W21" s="120" t="s">
        <v>34</v>
      </c>
      <c r="X21" s="63"/>
      <c r="AD21" s="64"/>
    </row>
    <row r="22" spans="2:30" ht="6" customHeight="1">
      <c r="B22" s="65"/>
      <c r="D22" s="1"/>
      <c r="E22" s="41"/>
      <c r="F22" s="41"/>
      <c r="G22" s="4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T22" s="66"/>
      <c r="U22" s="67"/>
      <c r="V22" s="67"/>
      <c r="W22" s="67"/>
      <c r="X22" s="7"/>
    </row>
    <row r="23" spans="2:30" ht="14.25" customHeight="1">
      <c r="B23" s="68"/>
      <c r="C23" s="1"/>
      <c r="D23" s="1"/>
      <c r="E23" s="1"/>
      <c r="F23" s="69" t="s">
        <v>43</v>
      </c>
      <c r="G23" s="204" t="s">
        <v>44</v>
      </c>
      <c r="H23" s="202"/>
      <c r="I23" s="202"/>
      <c r="J23" s="202"/>
      <c r="K23" s="202"/>
      <c r="L23" s="202"/>
      <c r="M23" s="202"/>
      <c r="N23" s="202"/>
      <c r="O23" s="202"/>
      <c r="P23" s="203"/>
      <c r="Q23" s="1"/>
      <c r="R23" s="1"/>
      <c r="S23" s="62" t="s">
        <v>45</v>
      </c>
      <c r="T23" s="204" t="s">
        <v>82</v>
      </c>
      <c r="U23" s="202"/>
      <c r="V23" s="202"/>
      <c r="W23" s="203"/>
      <c r="X23" s="7"/>
    </row>
    <row r="24" spans="2:30" ht="6" customHeight="1" thickBot="1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53"/>
      <c r="Q24" s="53"/>
      <c r="R24" s="71"/>
      <c r="S24" s="71"/>
      <c r="T24" s="72"/>
      <c r="U24" s="73"/>
      <c r="V24" s="73"/>
      <c r="W24" s="25"/>
      <c r="X24" s="26"/>
    </row>
    <row r="25" spans="2:30" ht="13.5" customHeight="1" thickBot="1"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  <c r="Q25" s="76"/>
      <c r="R25" s="75"/>
      <c r="S25" s="75"/>
      <c r="T25" s="77"/>
      <c r="U25" s="78"/>
      <c r="V25" s="78"/>
      <c r="W25" s="79"/>
      <c r="X25" s="79"/>
    </row>
    <row r="26" spans="2:30" s="77" customFormat="1" ht="29.25" customHeight="1">
      <c r="B26" s="151"/>
      <c r="C26" s="254" t="s">
        <v>120</v>
      </c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6"/>
      <c r="U26" s="261" t="s">
        <v>121</v>
      </c>
      <c r="V26" s="261"/>
      <c r="W26" s="262" t="s">
        <v>122</v>
      </c>
      <c r="X26" s="263"/>
    </row>
    <row r="27" spans="2:30" s="77" customFormat="1" ht="29.25" customHeight="1">
      <c r="B27" s="152" t="s">
        <v>123</v>
      </c>
      <c r="C27" s="259" t="s">
        <v>124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66">
        <v>0.1</v>
      </c>
      <c r="V27" s="266"/>
      <c r="W27" s="264">
        <v>8.9</v>
      </c>
      <c r="X27" s="265"/>
    </row>
    <row r="28" spans="2:30" s="77" customFormat="1" ht="29.25" customHeight="1">
      <c r="B28" s="152" t="s">
        <v>125</v>
      </c>
      <c r="C28" s="259" t="s">
        <v>126</v>
      </c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67">
        <v>0.4</v>
      </c>
      <c r="V28" s="267"/>
      <c r="W28" s="268">
        <v>8.9</v>
      </c>
      <c r="X28" s="269"/>
    </row>
    <row r="29" spans="2:30" s="77" customFormat="1" ht="29.25" customHeight="1">
      <c r="B29" s="152" t="s">
        <v>127</v>
      </c>
      <c r="C29" s="259" t="s">
        <v>128</v>
      </c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67">
        <v>0.3</v>
      </c>
      <c r="V29" s="267"/>
      <c r="W29" s="268">
        <v>8.9</v>
      </c>
      <c r="X29" s="269"/>
    </row>
    <row r="30" spans="2:30" s="77" customFormat="1" ht="42.75" customHeight="1" thickBot="1">
      <c r="B30" s="153" t="s">
        <v>129</v>
      </c>
      <c r="C30" s="260" t="s">
        <v>130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70">
        <v>0.2</v>
      </c>
      <c r="V30" s="270"/>
      <c r="W30" s="257">
        <v>8</v>
      </c>
      <c r="X30" s="258"/>
    </row>
    <row r="31" spans="2:30" s="77" customFormat="1" ht="29.25" customHeight="1" thickBot="1">
      <c r="B31" s="276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8"/>
      <c r="U31" s="279">
        <f>SUM(U27:U30)</f>
        <v>1</v>
      </c>
      <c r="V31" s="280"/>
      <c r="W31" s="271">
        <f>U27*W27+U28*W28+U29*W29+U30*W30</f>
        <v>8.7200000000000006</v>
      </c>
      <c r="X31" s="272"/>
    </row>
    <row r="32" spans="2:30" s="77" customFormat="1" ht="102" customHeight="1" thickBot="1">
      <c r="B32" s="273" t="s">
        <v>131</v>
      </c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5"/>
    </row>
    <row r="33" spans="2:33" s="95" customFormat="1" ht="15">
      <c r="B33" s="96"/>
      <c r="C33" s="185" t="s">
        <v>75</v>
      </c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6">
        <f>ROUND(W31,3)</f>
        <v>8.7200000000000006</v>
      </c>
      <c r="V33" s="186"/>
      <c r="W33" s="186"/>
      <c r="X33" s="187"/>
      <c r="AG33" s="97"/>
    </row>
    <row r="34" spans="2:33" s="98" customFormat="1" ht="15.75" thickBot="1">
      <c r="B34" s="99"/>
      <c r="C34" s="170" t="s">
        <v>76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1" t="str">
        <f>IF(U33&lt;5,"Insuf",IF(U33&lt;6.5,"Regular",IF(U33&lt;8,"Bom",IF(U33&lt;9,"Muito Bom","Excelente"))))</f>
        <v>Muito Bom</v>
      </c>
      <c r="V34" s="171"/>
      <c r="W34" s="171"/>
      <c r="X34" s="172"/>
    </row>
    <row r="35" spans="2:33" ht="6.75" customHeight="1">
      <c r="B35" s="74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1"/>
      <c r="V35" s="101"/>
      <c r="W35" s="17"/>
      <c r="X35" s="17"/>
    </row>
    <row r="36" spans="2:33" ht="15.75" customHeight="1">
      <c r="D36" s="103" t="s">
        <v>77</v>
      </c>
      <c r="E36" s="104" t="s">
        <v>78</v>
      </c>
      <c r="F36" s="104"/>
      <c r="G36" s="104"/>
      <c r="H36" s="103"/>
      <c r="I36" s="103"/>
      <c r="J36" s="103"/>
      <c r="K36" s="103"/>
      <c r="L36" s="103" t="s">
        <v>79</v>
      </c>
      <c r="M36" s="10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04"/>
    </row>
    <row r="37" spans="2:33" ht="15.75" customHeight="1">
      <c r="D37" s="103" t="s">
        <v>77</v>
      </c>
      <c r="E37" s="104" t="s">
        <v>78</v>
      </c>
      <c r="F37" s="104"/>
      <c r="G37" s="104"/>
      <c r="H37" s="103"/>
      <c r="I37" s="103"/>
      <c r="J37" s="103"/>
      <c r="K37" s="103"/>
      <c r="L37" s="103" t="s">
        <v>80</v>
      </c>
      <c r="M37" s="103"/>
      <c r="N37" s="111"/>
      <c r="O37" s="111"/>
      <c r="P37" s="111"/>
      <c r="Q37" s="111"/>
      <c r="R37" s="111"/>
      <c r="S37" s="111"/>
      <c r="T37" s="111"/>
      <c r="U37" s="111"/>
      <c r="V37" s="111"/>
      <c r="W37" s="112"/>
      <c r="X37" s="104"/>
    </row>
    <row r="38" spans="2:33" ht="18.75">
      <c r="B38" s="7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06"/>
      <c r="U38" s="101"/>
      <c r="V38" s="107"/>
      <c r="W38" s="105"/>
      <c r="X38" s="104"/>
    </row>
  </sheetData>
  <sheetProtection password="CC3B" sheet="1" objects="1" scenarios="1" selectLockedCells="1"/>
  <mergeCells count="43">
    <mergeCell ref="N36:W36"/>
    <mergeCell ref="W31:X31"/>
    <mergeCell ref="C33:T33"/>
    <mergeCell ref="U33:X33"/>
    <mergeCell ref="B32:X32"/>
    <mergeCell ref="B31:T31"/>
    <mergeCell ref="U31:V31"/>
    <mergeCell ref="C34:T34"/>
    <mergeCell ref="U34:X34"/>
    <mergeCell ref="B19:X19"/>
    <mergeCell ref="G21:I21"/>
    <mergeCell ref="K21:M21"/>
    <mergeCell ref="G23:P23"/>
    <mergeCell ref="T23:W23"/>
    <mergeCell ref="C26:T26"/>
    <mergeCell ref="W30:X30"/>
    <mergeCell ref="C27:T27"/>
    <mergeCell ref="C28:T28"/>
    <mergeCell ref="C29:T29"/>
    <mergeCell ref="C30:T30"/>
    <mergeCell ref="U26:V26"/>
    <mergeCell ref="W26:X26"/>
    <mergeCell ref="W27:X27"/>
    <mergeCell ref="U27:V27"/>
    <mergeCell ref="U28:V28"/>
    <mergeCell ref="W28:X28"/>
    <mergeCell ref="U29:V29"/>
    <mergeCell ref="W29:X29"/>
    <mergeCell ref="U30:V30"/>
    <mergeCell ref="B11:X11"/>
    <mergeCell ref="AD12:AD14"/>
    <mergeCell ref="F13:S13"/>
    <mergeCell ref="U13:W13"/>
    <mergeCell ref="F17:N17"/>
    <mergeCell ref="S17:W17"/>
    <mergeCell ref="AD17:AD18"/>
    <mergeCell ref="F9:N9"/>
    <mergeCell ref="S9:W9"/>
    <mergeCell ref="B3:X3"/>
    <mergeCell ref="B4:X4"/>
    <mergeCell ref="B5:X5"/>
    <mergeCell ref="F7:S7"/>
    <mergeCell ref="U7:W7"/>
  </mergeCells>
  <pageMargins left="0.51181102362204722" right="0.35433070866141736" top="0.27559055118110237" bottom="0.27559055118110237" header="0" footer="0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Min. Da Educação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Utilizador</dc:creator>
  <cp:keywords/>
  <dc:description/>
  <cp:lastModifiedBy>Direção do Agrupamento de Escolas da Sé</cp:lastModifiedBy>
  <cp:revision/>
  <dcterms:created xsi:type="dcterms:W3CDTF">2011-06-08T08:38:05Z</dcterms:created>
  <dcterms:modified xsi:type="dcterms:W3CDTF">2024-05-17T09:40:26Z</dcterms:modified>
  <cp:category/>
  <cp:contentStatus/>
</cp:coreProperties>
</file>